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13_ncr:1_{95FDDAEA-3DC8-4B84-847C-A93FAF35D0D3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BASEBID" sheetId="11" r:id="rId1"/>
  </sheets>
  <definedNames>
    <definedName name="_xlnm._FilterDatabase" localSheetId="0" hidden="1">BASEBID!$E$27:$I$92</definedName>
    <definedName name="_xlnm.Print_Area" localSheetId="0">BASEBID!$A$1:$Q$88</definedName>
    <definedName name="_xlnm.Print_Titles" localSheetId="0">BASEBID!$8:$8</definedName>
  </definedNames>
  <calcPr calcId="181029"/>
</workbook>
</file>

<file path=xl/calcChain.xml><?xml version="1.0" encoding="utf-8"?>
<calcChain xmlns="http://schemas.openxmlformats.org/spreadsheetml/2006/main">
  <c r="N83" i="11" l="1"/>
  <c r="M83" i="11"/>
  <c r="O83" i="11" s="1"/>
  <c r="P83" i="11" s="1"/>
  <c r="K83" i="11"/>
  <c r="N82" i="11"/>
  <c r="O82" i="11" s="1"/>
  <c r="P82" i="11" s="1"/>
  <c r="M82" i="11"/>
  <c r="K82" i="11"/>
  <c r="O81" i="11"/>
  <c r="P81" i="11" s="1"/>
  <c r="N81" i="11"/>
  <c r="M81" i="11"/>
  <c r="K81" i="11"/>
  <c r="N79" i="11"/>
  <c r="M79" i="11"/>
  <c r="O79" i="11" s="1"/>
  <c r="P79" i="11" s="1"/>
  <c r="K79" i="11"/>
  <c r="N78" i="11"/>
  <c r="O78" i="11" s="1"/>
  <c r="P78" i="11" s="1"/>
  <c r="M78" i="11"/>
  <c r="K78" i="11"/>
  <c r="O77" i="11"/>
  <c r="P77" i="11" s="1"/>
  <c r="N77" i="11"/>
  <c r="M77" i="11"/>
  <c r="K77" i="11"/>
  <c r="N76" i="11"/>
  <c r="M76" i="11"/>
  <c r="O76" i="11" s="1"/>
  <c r="P76" i="11" s="1"/>
  <c r="K76" i="11"/>
  <c r="N75" i="11"/>
  <c r="M75" i="11"/>
  <c r="O75" i="11" s="1"/>
  <c r="P75" i="11" s="1"/>
  <c r="K75" i="11"/>
  <c r="N74" i="11"/>
  <c r="O74" i="11" s="1"/>
  <c r="P74" i="11" s="1"/>
  <c r="M74" i="11"/>
  <c r="K74" i="11"/>
  <c r="O73" i="11"/>
  <c r="P73" i="11" s="1"/>
  <c r="N73" i="11"/>
  <c r="M73" i="11"/>
  <c r="K73" i="11"/>
  <c r="N72" i="11"/>
  <c r="M72" i="11"/>
  <c r="O72" i="11" s="1"/>
  <c r="P72" i="11" s="1"/>
  <c r="K72" i="11"/>
  <c r="N71" i="11"/>
  <c r="M71" i="11"/>
  <c r="O71" i="11" s="1"/>
  <c r="P71" i="11" s="1"/>
  <c r="K71" i="11"/>
  <c r="N70" i="11"/>
  <c r="M70" i="11"/>
  <c r="K70" i="11"/>
  <c r="N69" i="11"/>
  <c r="M69" i="11"/>
  <c r="O69" i="11" s="1"/>
  <c r="P69" i="11" s="1"/>
  <c r="K69" i="11"/>
  <c r="N68" i="11"/>
  <c r="M68" i="11"/>
  <c r="O68" i="11" s="1"/>
  <c r="P68" i="11" s="1"/>
  <c r="K68" i="11"/>
  <c r="N65" i="11"/>
  <c r="M65" i="11"/>
  <c r="O65" i="11" s="1"/>
  <c r="P65" i="11" s="1"/>
  <c r="K65" i="11"/>
  <c r="N64" i="11"/>
  <c r="O64" i="11" s="1"/>
  <c r="P64" i="11" s="1"/>
  <c r="M64" i="11"/>
  <c r="K64" i="11"/>
  <c r="O63" i="11"/>
  <c r="P63" i="11" s="1"/>
  <c r="N63" i="11"/>
  <c r="M63" i="11"/>
  <c r="K63" i="11"/>
  <c r="N62" i="11"/>
  <c r="M62" i="11"/>
  <c r="O62" i="11" s="1"/>
  <c r="P62" i="11" s="1"/>
  <c r="K62" i="11"/>
  <c r="L59" i="11"/>
  <c r="M59" i="11" s="1"/>
  <c r="N60" i="11"/>
  <c r="M60" i="11"/>
  <c r="O60" i="11" s="1"/>
  <c r="P60" i="11" s="1"/>
  <c r="K60" i="11"/>
  <c r="N59" i="11"/>
  <c r="K59" i="11"/>
  <c r="O58" i="11"/>
  <c r="P58" i="11" s="1"/>
  <c r="N58" i="11"/>
  <c r="M58" i="11"/>
  <c r="K58" i="11"/>
  <c r="N57" i="11"/>
  <c r="M57" i="11"/>
  <c r="O57" i="11" s="1"/>
  <c r="P57" i="11" s="1"/>
  <c r="K57" i="11"/>
  <c r="N56" i="11"/>
  <c r="M56" i="11"/>
  <c r="O56" i="11" s="1"/>
  <c r="P56" i="11" s="1"/>
  <c r="K56" i="11"/>
  <c r="N55" i="11"/>
  <c r="M55" i="11"/>
  <c r="K55" i="11"/>
  <c r="N54" i="11"/>
  <c r="M54" i="11"/>
  <c r="O54" i="11" s="1"/>
  <c r="P54" i="11" s="1"/>
  <c r="K54" i="11"/>
  <c r="N53" i="11"/>
  <c r="M53" i="11"/>
  <c r="O53" i="11" s="1"/>
  <c r="P53" i="11" s="1"/>
  <c r="K53" i="11"/>
  <c r="N52" i="11"/>
  <c r="M52" i="11"/>
  <c r="O52" i="11" s="1"/>
  <c r="P52" i="11" s="1"/>
  <c r="K52" i="11"/>
  <c r="N51" i="11"/>
  <c r="M51" i="11"/>
  <c r="K51" i="11"/>
  <c r="N49" i="11"/>
  <c r="M49" i="11"/>
  <c r="O49" i="11" s="1"/>
  <c r="P49" i="11" s="1"/>
  <c r="K49" i="11"/>
  <c r="N48" i="11"/>
  <c r="O48" i="11" s="1"/>
  <c r="P48" i="11" s="1"/>
  <c r="M48" i="11"/>
  <c r="K48" i="11"/>
  <c r="O47" i="11"/>
  <c r="P47" i="11" s="1"/>
  <c r="N47" i="11"/>
  <c r="M47" i="11"/>
  <c r="K47" i="11"/>
  <c r="N46" i="11"/>
  <c r="M46" i="11"/>
  <c r="O46" i="11" s="1"/>
  <c r="P46" i="11" s="1"/>
  <c r="K46" i="11"/>
  <c r="N45" i="11"/>
  <c r="M45" i="11"/>
  <c r="O45" i="11" s="1"/>
  <c r="P45" i="11" s="1"/>
  <c r="K45" i="11"/>
  <c r="N44" i="11"/>
  <c r="M44" i="11"/>
  <c r="K44" i="11"/>
  <c r="O43" i="11"/>
  <c r="P43" i="11" s="1"/>
  <c r="N43" i="11"/>
  <c r="M43" i="11"/>
  <c r="K43" i="11"/>
  <c r="N42" i="11"/>
  <c r="M42" i="11"/>
  <c r="O42" i="11" s="1"/>
  <c r="P42" i="11" s="1"/>
  <c r="K42" i="11"/>
  <c r="N41" i="11"/>
  <c r="M41" i="11"/>
  <c r="O41" i="11" s="1"/>
  <c r="P41" i="11" s="1"/>
  <c r="K41" i="11"/>
  <c r="N40" i="11"/>
  <c r="M40" i="11"/>
  <c r="K40" i="11"/>
  <c r="N39" i="11"/>
  <c r="M39" i="11"/>
  <c r="O39" i="11" s="1"/>
  <c r="P39" i="11" s="1"/>
  <c r="K39" i="11"/>
  <c r="N38" i="11"/>
  <c r="M38" i="11"/>
  <c r="O38" i="11" s="1"/>
  <c r="P38" i="11" s="1"/>
  <c r="K38" i="11"/>
  <c r="K30" i="11"/>
  <c r="M30" i="11"/>
  <c r="N30" i="11"/>
  <c r="O30" i="11"/>
  <c r="P30" i="11" s="1"/>
  <c r="K31" i="11"/>
  <c r="M31" i="11"/>
  <c r="N31" i="11"/>
  <c r="O31" i="11" s="1"/>
  <c r="P31" i="11" s="1"/>
  <c r="K32" i="11"/>
  <c r="M32" i="11"/>
  <c r="O32" i="11" s="1"/>
  <c r="P32" i="11" s="1"/>
  <c r="N32" i="11"/>
  <c r="K33" i="11"/>
  <c r="M33" i="11"/>
  <c r="O33" i="11" s="1"/>
  <c r="P33" i="11" s="1"/>
  <c r="N33" i="11"/>
  <c r="K34" i="11"/>
  <c r="M34" i="11"/>
  <c r="O34" i="11" s="1"/>
  <c r="P34" i="11" s="1"/>
  <c r="N34" i="11"/>
  <c r="K35" i="11"/>
  <c r="M35" i="11"/>
  <c r="N35" i="11"/>
  <c r="O35" i="11" s="1"/>
  <c r="P35" i="11" s="1"/>
  <c r="K36" i="11"/>
  <c r="M36" i="11"/>
  <c r="O36" i="11" s="1"/>
  <c r="P36" i="11" s="1"/>
  <c r="N36" i="11"/>
  <c r="N29" i="11"/>
  <c r="M29" i="11"/>
  <c r="O29" i="11" s="1"/>
  <c r="P29" i="11" s="1"/>
  <c r="K29" i="11"/>
  <c r="A30" i="11"/>
  <c r="A31" i="11" s="1"/>
  <c r="A37" i="11"/>
  <c r="A50" i="11"/>
  <c r="A61" i="11"/>
  <c r="A66" i="11"/>
  <c r="A67" i="11"/>
  <c r="A80" i="11"/>
  <c r="H83" i="11"/>
  <c r="H82" i="11"/>
  <c r="H81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5" i="11"/>
  <c r="H64" i="11"/>
  <c r="H63" i="11"/>
  <c r="H62" i="11"/>
  <c r="H60" i="11"/>
  <c r="H59" i="11"/>
  <c r="H58" i="11"/>
  <c r="H57" i="11"/>
  <c r="H56" i="11"/>
  <c r="H55" i="11"/>
  <c r="H54" i="11"/>
  <c r="H53" i="11"/>
  <c r="H52" i="11"/>
  <c r="H51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6" i="11"/>
  <c r="H35" i="11"/>
  <c r="H34" i="11"/>
  <c r="H33" i="11"/>
  <c r="H32" i="11"/>
  <c r="H31" i="11"/>
  <c r="H30" i="11"/>
  <c r="H29" i="11"/>
  <c r="F75" i="11"/>
  <c r="A25" i="11"/>
  <c r="A26" i="11"/>
  <c r="A28" i="11"/>
  <c r="A27" i="11"/>
  <c r="H24" i="11"/>
  <c r="K24" i="11" s="1"/>
  <c r="M24" i="11" s="1"/>
  <c r="H23" i="11"/>
  <c r="L23" i="11" s="1"/>
  <c r="H22" i="11"/>
  <c r="L22" i="11" s="1"/>
  <c r="H21" i="11"/>
  <c r="L21" i="11" s="1"/>
  <c r="H20" i="11"/>
  <c r="L20" i="11" s="1"/>
  <c r="H19" i="11"/>
  <c r="L19" i="11" s="1"/>
  <c r="H18" i="11"/>
  <c r="L18" i="11" s="1"/>
  <c r="H17" i="11"/>
  <c r="L17" i="11" s="1"/>
  <c r="H16" i="11"/>
  <c r="L16" i="11" s="1"/>
  <c r="H15" i="11"/>
  <c r="L15" i="11" s="1"/>
  <c r="O14" i="11"/>
  <c r="M14" i="11"/>
  <c r="L14" i="11"/>
  <c r="A14" i="11"/>
  <c r="H13" i="11"/>
  <c r="L13" i="11" s="1"/>
  <c r="H12" i="11"/>
  <c r="L12" i="11" s="1"/>
  <c r="O11" i="11"/>
  <c r="M11" i="11"/>
  <c r="L11" i="11"/>
  <c r="A11" i="11"/>
  <c r="O70" i="11" l="1"/>
  <c r="P70" i="11" s="1"/>
  <c r="O55" i="11"/>
  <c r="P55" i="11" s="1"/>
  <c r="O51" i="11"/>
  <c r="P51" i="11" s="1"/>
  <c r="O59" i="11"/>
  <c r="P59" i="11" s="1"/>
  <c r="O40" i="11"/>
  <c r="P40" i="11" s="1"/>
  <c r="O44" i="11"/>
  <c r="P44" i="11" s="1"/>
  <c r="A32" i="11"/>
  <c r="A34" i="11" s="1"/>
  <c r="A33" i="11"/>
  <c r="M89" i="11"/>
  <c r="M91" i="11" s="1"/>
  <c r="M92" i="11" s="1"/>
  <c r="A29" i="11"/>
  <c r="K23" i="11"/>
  <c r="M23" i="11" s="1"/>
  <c r="O23" i="11" s="1"/>
  <c r="L24" i="11"/>
  <c r="K18" i="11"/>
  <c r="M18" i="11" s="1"/>
  <c r="O18" i="11" s="1"/>
  <c r="K13" i="11"/>
  <c r="M13" i="11" s="1"/>
  <c r="O13" i="11" s="1"/>
  <c r="K16" i="11"/>
  <c r="M16" i="11" s="1"/>
  <c r="O16" i="11" s="1"/>
  <c r="K21" i="11"/>
  <c r="M21" i="11" s="1"/>
  <c r="O21" i="11" s="1"/>
  <c r="K19" i="11"/>
  <c r="M19" i="11" s="1"/>
  <c r="O19" i="11" s="1"/>
  <c r="K12" i="11"/>
  <c r="M12" i="11" s="1"/>
  <c r="O12" i="11" s="1"/>
  <c r="K20" i="11"/>
  <c r="M20" i="11" s="1"/>
  <c r="O20" i="11" s="1"/>
  <c r="K22" i="11"/>
  <c r="M22" i="11" s="1"/>
  <c r="O22" i="11" s="1"/>
  <c r="K15" i="11"/>
  <c r="M15" i="11" s="1"/>
  <c r="O15" i="11" s="1"/>
  <c r="K17" i="11"/>
  <c r="M17" i="11" s="1"/>
  <c r="O17" i="11" s="1"/>
  <c r="O24" i="11"/>
  <c r="A12" i="11"/>
  <c r="A35" i="11" l="1"/>
  <c r="A36" i="11"/>
  <c r="A38" i="11"/>
  <c r="A39" i="11"/>
  <c r="Q9" i="11"/>
  <c r="Q26" i="11"/>
  <c r="P84" i="11"/>
  <c r="A13" i="11"/>
  <c r="A40" i="11" l="1"/>
  <c r="A42" i="11"/>
  <c r="A41" i="11"/>
  <c r="Q84" i="11"/>
  <c r="Q87" i="11" s="1"/>
  <c r="A15" i="11"/>
  <c r="P88" i="11"/>
  <c r="P86" i="11"/>
  <c r="P87" i="11"/>
  <c r="P85" i="11"/>
  <c r="A43" i="11" l="1"/>
  <c r="Q86" i="11"/>
  <c r="Q85" i="11"/>
  <c r="A16" i="11"/>
  <c r="A45" i="11" l="1"/>
  <c r="A44" i="11"/>
  <c r="A46" i="11"/>
  <c r="A47" i="11" s="1"/>
  <c r="A48" i="11" s="1"/>
  <c r="A49" i="11" s="1"/>
  <c r="A51" i="11" s="1"/>
  <c r="A52" i="11" s="1"/>
  <c r="Q88" i="11"/>
  <c r="A17" i="11"/>
  <c r="A54" i="11" l="1"/>
  <c r="A55" i="11" s="1"/>
  <c r="A56" i="11" s="1"/>
  <c r="A57" i="11" s="1"/>
  <c r="A58" i="11" s="1"/>
  <c r="A59" i="11" s="1"/>
  <c r="A60" i="11" s="1"/>
  <c r="A62" i="11" s="1"/>
  <c r="A63" i="11" s="1"/>
  <c r="A64" i="11" s="1"/>
  <c r="A65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1" i="11" s="1"/>
  <c r="A82" i="11" s="1"/>
  <c r="A83" i="11" s="1"/>
  <c r="A53" i="11"/>
  <c r="A18" i="11"/>
  <c r="A19" i="11" l="1"/>
  <c r="A20" i="11" s="1"/>
  <c r="A21" i="11" s="1"/>
  <c r="A22" i="11" s="1"/>
  <c r="A23" i="11" s="1"/>
  <c r="A24" i="11" l="1"/>
</calcChain>
</file>

<file path=xl/sharedStrings.xml><?xml version="1.0" encoding="utf-8"?>
<sst xmlns="http://schemas.openxmlformats.org/spreadsheetml/2006/main" count="167" uniqueCount="106">
  <si>
    <t>DESCRIPTION</t>
  </si>
  <si>
    <t>SUB TOTAL</t>
  </si>
  <si>
    <t>INSURANCE</t>
  </si>
  <si>
    <t>OVERHEAD &amp; PROFIT</t>
  </si>
  <si>
    <t>Estimate of Materials and Cost of Construction</t>
  </si>
  <si>
    <t>Project Location: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</si>
  <si>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</si>
  <si>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</si>
  <si>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</si>
  <si>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</si>
  <si>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</si>
  <si>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</si>
  <si>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</si>
  <si>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</si>
  <si>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</si>
  <si>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</si>
  <si>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</si>
  <si>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</si>
  <si>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</si>
  <si>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</si>
  <si>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</si>
  <si>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</si>
  <si>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</si>
  <si>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</si>
  <si>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</si>
  <si>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</si>
  <si>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</si>
  <si>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</si>
  <si>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</si>
  <si>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</si>
  <si>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</si>
  <si>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</si>
  <si>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</si>
  <si>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</si>
  <si>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</si>
  <si>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</si>
  <si>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</si>
  <si>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</si>
  <si>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</si>
  <si>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</si>
  <si>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DIV-02</t>
  </si>
  <si>
    <t>SELECTIVE REMOVALS AND DEMOLITIONS</t>
  </si>
  <si>
    <t>CONTIGENCY</t>
  </si>
  <si>
    <t>TOTAL BASE BID</t>
  </si>
  <si>
    <t>Total Man-hours</t>
  </si>
  <si>
    <t>Crew Size</t>
  </si>
  <si>
    <t>Working Days</t>
  </si>
  <si>
    <t>Months</t>
  </si>
  <si>
    <t>EA</t>
  </si>
  <si>
    <t>LF</t>
  </si>
  <si>
    <t>SF</t>
  </si>
  <si>
    <t>Project Name:</t>
  </si>
  <si>
    <t>DEMOLITION SAMPLE</t>
  </si>
  <si>
    <t>Demolition</t>
  </si>
  <si>
    <t>Basement</t>
  </si>
  <si>
    <t>Demolish Partitions</t>
  </si>
  <si>
    <t>Demolish Carpet</t>
  </si>
  <si>
    <t>Demolish Vacuumed Tubing</t>
  </si>
  <si>
    <t>Demolish Retain Ceiling Grid &amp; Salvage Existing Recessed Lighting</t>
  </si>
  <si>
    <t>Demolish Slab On Grade</t>
  </si>
  <si>
    <t>Demolish Stair To Basement &amp; Retain First Three Steps</t>
  </si>
  <si>
    <t>Demolish Door  &amp; Salvaged &amp; Reused.</t>
  </si>
  <si>
    <t>Demolish Window</t>
  </si>
  <si>
    <t>First Floor</t>
  </si>
  <si>
    <t>Remove Wood Stove</t>
  </si>
  <si>
    <t>Remove &amp; Salvage Door Create Larger Opening In Wall</t>
  </si>
  <si>
    <t>Demolish Bay Window</t>
  </si>
  <si>
    <t>Remove &amp; Salvage Washer Dryer</t>
  </si>
  <si>
    <t>Remove Hearth Portion (Where Protrudes Remove Wood Stove)</t>
  </si>
  <si>
    <t>Demolish Stair To Second Floor</t>
  </si>
  <si>
    <t>Demolish Bath Plumbing Fixture</t>
  </si>
  <si>
    <t>Remove Kitchen Cabinets &amp; Salvage For Other Use</t>
  </si>
  <si>
    <t>Remove Partition Wall</t>
  </si>
  <si>
    <t>Demolish Mud Room &amp; Bath Room</t>
  </si>
  <si>
    <t>Salvage Cabinets @ Window For Relocation &amp; Re-Use</t>
  </si>
  <si>
    <t>Demolish Countertop</t>
  </si>
  <si>
    <t>Second Floor</t>
  </si>
  <si>
    <t>Remove Partitions</t>
  </si>
  <si>
    <t>Remove Load Bearing Wall</t>
  </si>
  <si>
    <t xml:space="preserve">Demolish Mudroom, Bathroom &amp; Entry </t>
  </si>
  <si>
    <t>Remove Interior Bathroom</t>
  </si>
  <si>
    <t>Demolish Stair</t>
  </si>
  <si>
    <t>Demolish Stair Railing</t>
  </si>
  <si>
    <t>Spring House Demolition</t>
  </si>
  <si>
    <t>Demolish Drop Ceiling</t>
  </si>
  <si>
    <t>Remove Masonry Wall</t>
  </si>
  <si>
    <t>Remove Stud Wall</t>
  </si>
  <si>
    <t>Remove Door  &amp; Salvaged &amp; Reused.</t>
  </si>
  <si>
    <t>Civil/Site Demolition</t>
  </si>
  <si>
    <t>Mature Evergreen Trees to be removed</t>
  </si>
  <si>
    <t>Overhead Electrical/Telcom/CatV wiring to be removed</t>
  </si>
  <si>
    <t>Drain Pipe to be removed</t>
  </si>
  <si>
    <t>storm water manhole to be demolished</t>
  </si>
  <si>
    <t>Pavement to be scarified/demolished</t>
  </si>
  <si>
    <t>Pool deck balcony to be replaced restored/rehabilitated</t>
  </si>
  <si>
    <t>Pool to be demolsihed &amp; filled In</t>
  </si>
  <si>
    <t>Retaining wall to be removed (5'-0" H Assumed) VIF</t>
  </si>
  <si>
    <t>1'-6" Wide Culvert to be demolished</t>
  </si>
  <si>
    <t>Utility pole to be removed</t>
  </si>
  <si>
    <t>Existing road to be scarified/demolished</t>
  </si>
  <si>
    <t>Headwall @ Culvert to be demolished</t>
  </si>
  <si>
    <t>Relocation/Preservation</t>
  </si>
  <si>
    <t>Remove &amp; reloacte utility pole</t>
  </si>
  <si>
    <t>Utility pole &amp; stop signage to be protected</t>
  </si>
  <si>
    <t>Relocated street signage</t>
  </si>
  <si>
    <t>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</si>
</sst>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_-;\-&quot;$&quot;* #,##0_-;_-&quot;$&quot;* &quot;-&quot;??_-;_-@_-"/>
    <numFmt numFmtId="166" formatCode="_(&quot;$&quot;* #,##0_);_(&quot;$&quot;* \(#,##0\);_(&quot;$&quot;* &quot;-&quot;?_);_(@_)"/>
    <numFmt numFmtId="167" formatCode="_(&quot;$&quot;* #,##0_);_(&quot;$&quot;* \(#,##0\);_(&quot;$&quot;* &quot;-&quot;??_);_(@_)"/>
    <numFmt numFmtId="168" formatCode="_(* #,##0_);_(* \(#,##0\);_(* &quot;-&quot;??_);_(@_)"/>
    <numFmt numFmtId="169" formatCode="0.000_);[Red]\(0.000\)"/>
  </numFmts>
  <fonts count="33">
    <font>
      <sz val="12"/>
      <name val="Arial"/>
      <charset val="134"/>
    </font>
    <font>
      <sz val="7"/>
      <color theme="1"/>
      <name val="Times New Roman"/>
      <family val="1"/>
    </font>
    <font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name val="Abadi"/>
      <family val="2"/>
    </font>
    <font>
      <sz val="12"/>
      <color theme="1"/>
      <name val="Calibri"/>
      <family val="2"/>
      <scheme val="minor"/>
    </font>
    <font>
      <b/>
      <sz val="16"/>
      <color indexed="63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Times New Roman"/>
      <family val="1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4">
    <xf numFmtId="0" fontId="0" fillId="0" borderId="0"/>
    <xf numFmtId="43" fontId="25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9" borderId="19" applyNumberFormat="0" applyFont="0" applyAlignment="0" applyProtection="0"/>
    <xf numFmtId="0" fontId="21" fillId="10" borderId="20" applyNumberFormat="0" applyAlignment="0" applyProtection="0"/>
    <xf numFmtId="0" fontId="22" fillId="11" borderId="21" applyNumberFormat="0" applyAlignment="0" applyProtection="0"/>
    <xf numFmtId="0" fontId="23" fillId="0" borderId="16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0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2" borderId="22" applyNumberFormat="0" applyFont="0" applyAlignment="0" applyProtection="0"/>
    <xf numFmtId="0" fontId="18" fillId="12" borderId="22" applyNumberFormat="0" applyFont="0" applyAlignment="0" applyProtection="0"/>
    <xf numFmtId="0" fontId="18" fillId="12" borderId="22" applyNumberFormat="0" applyFont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5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5" fontId="7" fillId="0" borderId="0" xfId="0" applyNumberFormat="1" applyFont="1"/>
    <xf numFmtId="165" fontId="7" fillId="0" borderId="0" xfId="0" applyNumberFormat="1" applyFont="1" applyAlignment="1">
      <alignment vertical="center" wrapText="1"/>
    </xf>
    <xf numFmtId="0" fontId="8" fillId="2" borderId="2" xfId="5" applyFont="1" applyFill="1" applyBorder="1" applyAlignment="1" applyProtection="1">
      <alignment horizontal="center" vertical="center" wrapText="1"/>
    </xf>
    <xf numFmtId="0" fontId="8" fillId="2" borderId="3" xfId="5" applyFont="1" applyFill="1" applyBorder="1" applyAlignment="1" applyProtection="1">
      <alignment horizontal="center" vertical="center" wrapText="1"/>
    </xf>
    <xf numFmtId="2" fontId="8" fillId="2" borderId="3" xfId="5" applyNumberFormat="1" applyFont="1" applyFill="1" applyBorder="1" applyAlignment="1" applyProtection="1">
      <alignment horizontal="center" vertical="center" wrapText="1"/>
    </xf>
    <xf numFmtId="9" fontId="8" fillId="2" borderId="3" xfId="3" applyFont="1" applyFill="1" applyBorder="1" applyAlignment="1" applyProtection="1">
      <alignment horizontal="center" vertical="center" wrapText="1"/>
    </xf>
    <xf numFmtId="0" fontId="9" fillId="3" borderId="4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top"/>
    </xf>
    <xf numFmtId="0" fontId="9" fillId="3" borderId="5" xfId="6" applyFont="1" applyFill="1" applyBorder="1" applyAlignment="1">
      <alignment vertical="top"/>
    </xf>
    <xf numFmtId="9" fontId="9" fillId="3" borderId="5" xfId="3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1" fontId="4" fillId="4" borderId="4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top"/>
    </xf>
    <xf numFmtId="0" fontId="4" fillId="4" borderId="5" xfId="4" applyFont="1" applyFill="1" applyBorder="1" applyAlignment="1">
      <alignment horizontal="justify" vertical="top" wrapText="1"/>
    </xf>
    <xf numFmtId="1" fontId="8" fillId="0" borderId="5" xfId="0" applyNumberFormat="1" applyFont="1" applyBorder="1" applyAlignment="1">
      <alignment horizontal="center"/>
    </xf>
    <xf numFmtId="9" fontId="4" fillId="4" borderId="5" xfId="3" applyFont="1" applyFill="1" applyBorder="1" applyAlignment="1">
      <alignment horizontal="right" vertical="center"/>
    </xf>
    <xf numFmtId="41" fontId="4" fillId="4" borderId="5" xfId="4" applyNumberFormat="1" applyFont="1" applyFill="1" applyBorder="1" applyAlignment="1">
      <alignment horizontal="right" vertical="center"/>
    </xf>
    <xf numFmtId="0" fontId="8" fillId="5" borderId="5" xfId="4" applyFont="1" applyFill="1" applyBorder="1" applyAlignment="1">
      <alignment horizontal="justify" vertical="top" wrapText="1"/>
    </xf>
    <xf numFmtId="0" fontId="10" fillId="0" borderId="5" xfId="32" applyNumberFormat="1" applyFont="1" applyFill="1" applyBorder="1" applyAlignment="1">
      <alignment horizontal="left" vertical="center" wrapText="1"/>
    </xf>
    <xf numFmtId="0" fontId="11" fillId="0" borderId="5" xfId="0" applyFont="1" applyBorder="1"/>
    <xf numFmtId="9" fontId="9" fillId="3" borderId="5" xfId="3" applyFont="1" applyFill="1" applyBorder="1" applyAlignment="1">
      <alignment horizontal="right" vertical="center"/>
    </xf>
    <xf numFmtId="0" fontId="9" fillId="3" borderId="5" xfId="6" applyFont="1" applyFill="1" applyBorder="1" applyAlignment="1">
      <alignment horizontal="right" vertical="center"/>
    </xf>
    <xf numFmtId="44" fontId="4" fillId="0" borderId="0" xfId="2" applyFont="1" applyBorder="1" applyAlignment="1">
      <alignment vertical="center" wrapText="1"/>
    </xf>
    <xf numFmtId="44" fontId="7" fillId="0" borderId="0" xfId="2" applyFont="1" applyBorder="1" applyAlignment="1">
      <alignment horizontal="center" vertical="center"/>
    </xf>
    <xf numFmtId="44" fontId="7" fillId="0" borderId="0" xfId="2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44" fontId="8" fillId="2" borderId="3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44" fontId="9" fillId="3" borderId="5" xfId="2" applyFont="1" applyFill="1" applyBorder="1" applyAlignment="1">
      <alignment vertical="center"/>
    </xf>
    <xf numFmtId="0" fontId="9" fillId="3" borderId="7" xfId="6" applyFont="1" applyFill="1" applyBorder="1" applyAlignment="1">
      <alignment vertical="center"/>
    </xf>
    <xf numFmtId="0" fontId="4" fillId="4" borderId="5" xfId="4" applyFont="1" applyFill="1" applyBorder="1" applyAlignment="1">
      <alignment horizontal="center" vertical="center"/>
    </xf>
    <xf numFmtId="44" fontId="4" fillId="4" borderId="5" xfId="2" applyFont="1" applyFill="1" applyBorder="1" applyAlignment="1" applyProtection="1">
      <alignment horizontal="left" vertical="center"/>
    </xf>
    <xf numFmtId="166" fontId="4" fillId="4" borderId="5" xfId="4" applyNumberFormat="1" applyFont="1" applyFill="1" applyBorder="1" applyAlignment="1" applyProtection="1">
      <alignment horizontal="left" vertical="center"/>
    </xf>
    <xf numFmtId="166" fontId="4" fillId="4" borderId="7" xfId="4" applyNumberFormat="1" applyFont="1" applyFill="1" applyBorder="1" applyAlignment="1" applyProtection="1">
      <alignment horizontal="left" vertical="center"/>
    </xf>
    <xf numFmtId="44" fontId="12" fillId="6" borderId="5" xfId="2" applyFont="1" applyFill="1" applyBorder="1" applyAlignment="1">
      <alignment vertical="center"/>
    </xf>
    <xf numFmtId="166" fontId="9" fillId="3" borderId="5" xfId="6" applyNumberFormat="1" applyFont="1" applyFill="1" applyBorder="1" applyAlignment="1">
      <alignment vertical="center"/>
    </xf>
    <xf numFmtId="166" fontId="9" fillId="3" borderId="7" xfId="6" applyNumberFormat="1" applyFont="1" applyFill="1" applyBorder="1" applyAlignment="1">
      <alignment vertical="center"/>
    </xf>
    <xf numFmtId="2" fontId="4" fillId="4" borderId="5" xfId="4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8" fillId="2" borderId="10" xfId="5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42" fontId="9" fillId="3" borderId="11" xfId="6" applyNumberFormat="1" applyFont="1" applyFill="1" applyBorder="1" applyAlignment="1">
      <alignment vertical="center"/>
    </xf>
    <xf numFmtId="41" fontId="3" fillId="0" borderId="0" xfId="15" applyNumberFormat="1" applyFont="1" applyAlignment="1">
      <alignment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14" fillId="7" borderId="13" xfId="7" applyFont="1" applyFill="1" applyBorder="1" applyAlignment="1">
      <alignment horizontal="center" vertical="center"/>
    </xf>
    <xf numFmtId="0" fontId="14" fillId="7" borderId="13" xfId="7" applyFont="1" applyFill="1" applyBorder="1" applyAlignment="1">
      <alignment horizontal="left" vertical="top"/>
    </xf>
    <xf numFmtId="0" fontId="14" fillId="7" borderId="13" xfId="7" applyFont="1" applyFill="1" applyBorder="1" applyAlignment="1">
      <alignment vertical="top"/>
    </xf>
    <xf numFmtId="164" fontId="14" fillId="7" borderId="13" xfId="7" applyNumberFormat="1" applyFont="1" applyFill="1" applyBorder="1" applyAlignment="1" applyProtection="1">
      <alignment horizontal="center" vertical="center"/>
    </xf>
    <xf numFmtId="9" fontId="14" fillId="7" borderId="13" xfId="3" applyFont="1" applyFill="1" applyBorder="1" applyAlignment="1" applyProtection="1">
      <alignment horizontal="center" vertical="center"/>
    </xf>
    <xf numFmtId="0" fontId="14" fillId="7" borderId="14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Alignment="1">
      <alignment horizontal="center" vertical="center"/>
    </xf>
    <xf numFmtId="0" fontId="14" fillId="7" borderId="16" xfId="7" applyFont="1" applyFill="1" applyAlignment="1">
      <alignment horizontal="left" vertical="top"/>
    </xf>
    <xf numFmtId="0" fontId="14" fillId="7" borderId="16" xfId="7" applyFont="1" applyFill="1" applyAlignment="1">
      <alignment vertical="top"/>
    </xf>
    <xf numFmtId="164" fontId="14" fillId="7" borderId="16" xfId="7" applyNumberFormat="1" applyFont="1" applyFill="1" applyAlignment="1" applyProtection="1">
      <alignment horizontal="center" vertical="center"/>
    </xf>
    <xf numFmtId="9" fontId="14" fillId="7" borderId="16" xfId="3" applyFont="1" applyFill="1" applyBorder="1" applyAlignment="1" applyProtection="1">
      <alignment horizontal="center" vertical="center"/>
    </xf>
    <xf numFmtId="0" fontId="14" fillId="7" borderId="16" xfId="7" applyFont="1" applyFill="1" applyAlignment="1">
      <alignment horizontal="left" vertical="center"/>
    </xf>
    <xf numFmtId="44" fontId="14" fillId="7" borderId="17" xfId="2" applyFont="1" applyFill="1" applyBorder="1" applyAlignment="1">
      <alignment vertical="center"/>
    </xf>
    <xf numFmtId="42" fontId="14" fillId="7" borderId="17" xfId="7" applyNumberFormat="1" applyFont="1" applyFill="1" applyBorder="1" applyAlignment="1">
      <alignment vertical="center"/>
    </xf>
    <xf numFmtId="9" fontId="14" fillId="7" borderId="16" xfId="3" applyFont="1" applyFill="1" applyBorder="1" applyAlignment="1">
      <alignment horizontal="center" vertical="center"/>
    </xf>
    <xf numFmtId="167" fontId="14" fillId="7" borderId="16" xfId="7" applyNumberFormat="1" applyFont="1" applyFill="1" applyAlignment="1">
      <alignment horizontal="left" vertical="center"/>
    </xf>
    <xf numFmtId="0" fontId="14" fillId="7" borderId="16" xfId="7" applyNumberFormat="1" applyFont="1" applyFill="1" applyAlignment="1">
      <alignment horizontal="left" vertical="center"/>
    </xf>
    <xf numFmtId="44" fontId="14" fillId="7" borderId="16" xfId="2" applyFont="1" applyFill="1" applyBorder="1" applyAlignment="1">
      <alignment horizontal="left" vertical="center"/>
    </xf>
    <xf numFmtId="168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68" fontId="15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top"/>
    </xf>
    <xf numFmtId="167" fontId="14" fillId="7" borderId="18" xfId="7" applyNumberFormat="1" applyFont="1" applyFill="1" applyBorder="1" applyAlignment="1">
      <alignment vertical="center"/>
    </xf>
    <xf numFmtId="1" fontId="8" fillId="0" borderId="5" xfId="0" applyNumberFormat="1" applyFont="1" applyBorder="1" applyAlignment="1">
      <alignment horizontal="right" vertical="center"/>
    </xf>
    <xf numFmtId="9" fontId="8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12" applyFont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/>
    </xf>
    <xf numFmtId="2" fontId="27" fillId="0" borderId="0" xfId="0" applyNumberFormat="1" applyFont="1" applyAlignment="1">
      <alignment vertical="top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1" fillId="0" borderId="5" xfId="0" applyFont="1" applyBorder="1"/>
    <xf numFmtId="0" fontId="30" fillId="0" borderId="5" xfId="0" applyFont="1" applyBorder="1"/>
    <xf numFmtId="0" fontId="30" fillId="0" borderId="5" xfId="0" applyFont="1" applyBorder="1" applyAlignment="1">
      <alignment wrapText="1"/>
    </xf>
    <xf numFmtId="0" fontId="32" fillId="0" borderId="5" xfId="0" applyFont="1" applyBorder="1" applyAlignment="1">
      <alignment horizontal="center" vertical="center"/>
    </xf>
    <xf numFmtId="1" fontId="32" fillId="0" borderId="5" xfId="0" applyNumberFormat="1" applyFont="1" applyBorder="1" applyAlignment="1">
      <alignment horizontal="center" vertical="center"/>
    </xf>
    <xf numFmtId="169" fontId="8" fillId="0" borderId="5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7" borderId="12" xfId="7" applyFont="1" applyFill="1" applyBorder="1" applyAlignment="1">
      <alignment horizontal="left" vertical="center"/>
    </xf>
    <xf numFmtId="0" fontId="14" fillId="7" borderId="13" xfId="7" applyFont="1" applyFill="1" applyBorder="1" applyAlignment="1">
      <alignment horizontal="left" vertical="center"/>
    </xf>
    <xf numFmtId="0" fontId="14" fillId="7" borderId="14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</cellXfs>
  <cellStyles count="34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2" xfId="13" xr:uid="{00000000-0005-0000-0000-000036000000}"/>
    <cellStyle name="Normal 2 2" xfId="14" xr:uid="{00000000-0005-0000-0000-000037000000}"/>
    <cellStyle name="Normal 2 3" xfId="15" xr:uid="{00000000-0005-0000-0000-000038000000}"/>
    <cellStyle name="Normal 2 3 2" xfId="16" xr:uid="{00000000-0005-0000-0000-000039000000}"/>
    <cellStyle name="Normal 3" xfId="17" xr:uid="{00000000-0005-0000-0000-00003A000000}"/>
    <cellStyle name="Normal 3 2" xfId="18" xr:uid="{00000000-0005-0000-0000-00003B000000}"/>
    <cellStyle name="Normal 4" xfId="19" xr:uid="{00000000-0005-0000-0000-00003C000000}"/>
    <cellStyle name="Normal 4 2" xfId="20" xr:uid="{00000000-0005-0000-0000-00003D000000}"/>
    <cellStyle name="Normal 4 2 2" xfId="21" xr:uid="{00000000-0005-0000-0000-00003E000000}"/>
    <cellStyle name="Normal 4 3" xfId="22" xr:uid="{00000000-0005-0000-0000-00003F000000}"/>
    <cellStyle name="Normal 4 3 2" xfId="23" xr:uid="{00000000-0005-0000-0000-000040000000}"/>
    <cellStyle name="Normal 4 4" xfId="24" xr:uid="{00000000-0005-0000-0000-000041000000}"/>
    <cellStyle name="Normal 5" xfId="25" xr:uid="{00000000-0005-0000-0000-000042000000}"/>
    <cellStyle name="Normal 6" xfId="26" xr:uid="{00000000-0005-0000-0000-000043000000}"/>
    <cellStyle name="Normal 7" xfId="27" xr:uid="{00000000-0005-0000-0000-000044000000}"/>
    <cellStyle name="Normal 7 2" xfId="28" xr:uid="{00000000-0005-0000-0000-000045000000}"/>
    <cellStyle name="Normal 8" xfId="29" xr:uid="{00000000-0005-0000-0000-000046000000}"/>
    <cellStyle name="Normal 9" xfId="30" xr:uid="{00000000-0005-0000-0000-000047000000}"/>
    <cellStyle name="Note" xfId="4" builtinId="10"/>
    <cellStyle name="Note 2" xfId="31" xr:uid="{00000000-0005-0000-0000-000048000000}"/>
    <cellStyle name="Note 2 2 2 2" xfId="32" xr:uid="{00000000-0005-0000-0000-000049000000}"/>
    <cellStyle name="Note 3 2" xfId="33" xr:uid="{00000000-0005-0000-0000-00004A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1142999</xdr:colOff>
      <xdr:row>0</xdr:row>
      <xdr:rowOff>259773</xdr:rowOff>
    </xdr:from>
    <xdr:to>
      <xdr:col>16</xdr:col>
      <xdr:colOff>1264228</xdr:colOff>
      <xdr:row>6</xdr:row>
      <xdr:rowOff>230394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4AC072-E980-D98F-1BE0-9C9C3D2D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90272" y="259773"/>
          <a:ext cx="6477001" cy="1754394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92"/>
  <sheetViews>
    <sheetView tabSelected="1" zoomScale="55" zoomScaleNormal="55" zoomScaleSheetLayoutView="40" workbookViewId="0">
      <pane ySplit="8" topLeftCell="A9" activePane="bottomLeft" state="frozen"/>
      <selection pane="bottomLeft" activeCell="K20" sqref="K20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7.5546875" style="6" customWidth="1"/>
    <col min="6" max="6" width="8.33203125" style="7" customWidth="1"/>
    <col min="7" max="7" width="15.5546875" style="8" customWidth="1"/>
    <col min="8" max="8" width="9.109375" style="7" customWidth="1"/>
    <col min="9" max="9" width="6.77734375" style="4" customWidth="1"/>
    <col min="10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109" t="s">
        <v>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25" ht="18.75">
      <c r="A2" s="13"/>
      <c r="B2" s="96"/>
      <c r="C2" s="99" t="s">
        <v>51</v>
      </c>
      <c r="D2" s="97"/>
      <c r="E2" s="98" t="s">
        <v>52</v>
      </c>
      <c r="G2" s="14"/>
      <c r="J2" s="42"/>
      <c r="K2" s="42"/>
      <c r="L2" s="42"/>
      <c r="M2" s="42"/>
      <c r="N2" s="42"/>
      <c r="Q2" s="58"/>
    </row>
    <row r="3" spans="1:25" ht="20.25">
      <c r="B3" s="15"/>
      <c r="C3" s="15"/>
      <c r="D3" s="16"/>
      <c r="E3" s="17"/>
      <c r="G3" s="14"/>
      <c r="J3" s="42"/>
      <c r="K3" s="42"/>
      <c r="L3" s="43"/>
      <c r="M3" s="43"/>
      <c r="N3" s="43"/>
      <c r="O3" s="15"/>
      <c r="P3" s="15"/>
      <c r="Q3" s="58"/>
    </row>
    <row r="4" spans="1:25" ht="20.25">
      <c r="B4" s="15"/>
      <c r="C4" s="15"/>
      <c r="D4" s="16"/>
      <c r="E4" s="18"/>
      <c r="G4" s="14"/>
      <c r="J4" s="42"/>
      <c r="K4" s="42"/>
      <c r="L4" s="44"/>
      <c r="M4" s="44"/>
      <c r="N4" s="44"/>
      <c r="O4" s="45"/>
      <c r="P4" s="45"/>
      <c r="Q4" s="58"/>
    </row>
    <row r="5" spans="1:25" ht="37.5" customHeight="1">
      <c r="B5" s="15"/>
      <c r="C5" s="100"/>
      <c r="D5" s="101" t="s">
        <v>5</v>
      </c>
      <c r="E5" s="19"/>
      <c r="G5" s="14"/>
      <c r="J5" s="42"/>
      <c r="K5" s="42"/>
      <c r="L5" s="44"/>
      <c r="M5" s="44"/>
      <c r="N5" s="44"/>
      <c r="O5" s="45"/>
      <c r="P5" s="45"/>
      <c r="Q5" s="58"/>
    </row>
    <row r="6" spans="1:25" ht="19.7" customHeight="1">
      <c r="A6" s="13"/>
      <c r="G6" s="14"/>
      <c r="J6" s="42"/>
      <c r="K6" s="42"/>
      <c r="L6" s="44"/>
      <c r="M6" s="44"/>
      <c r="N6" s="44"/>
      <c r="O6" s="45"/>
      <c r="P6" s="45"/>
      <c r="Q6" s="58"/>
    </row>
    <row r="7" spans="1:25" ht="20.25">
      <c r="A7" s="13"/>
      <c r="G7" s="14"/>
      <c r="J7" s="42"/>
      <c r="K7" s="42"/>
      <c r="L7" s="44"/>
      <c r="M7" s="44"/>
      <c r="N7" s="44"/>
      <c r="O7" s="45"/>
      <c r="P7" s="45"/>
      <c r="Q7" s="59"/>
    </row>
    <row r="8" spans="1:25" s="2" customFormat="1" ht="30.6" customHeight="1">
      <c r="A8" s="20" t="s">
        <v>6</v>
      </c>
      <c r="B8" s="21" t="s">
        <v>7</v>
      </c>
      <c r="C8" s="21" t="s">
        <v>8</v>
      </c>
      <c r="D8" s="21" t="s">
        <v>9</v>
      </c>
      <c r="E8" s="22" t="s">
        <v>0</v>
      </c>
      <c r="F8" s="22" t="s">
        <v>10</v>
      </c>
      <c r="G8" s="23" t="s">
        <v>11</v>
      </c>
      <c r="H8" s="22" t="s">
        <v>12</v>
      </c>
      <c r="I8" s="21" t="s">
        <v>13</v>
      </c>
      <c r="J8" s="46" t="s">
        <v>14</v>
      </c>
      <c r="K8" s="46" t="s">
        <v>15</v>
      </c>
      <c r="L8" s="46" t="s">
        <v>16</v>
      </c>
      <c r="M8" s="46" t="s">
        <v>17</v>
      </c>
      <c r="N8" s="46" t="s">
        <v>18</v>
      </c>
      <c r="O8" s="22" t="s">
        <v>19</v>
      </c>
      <c r="P8" s="47" t="s">
        <v>20</v>
      </c>
      <c r="Q8" s="60" t="s">
        <v>21</v>
      </c>
      <c r="R8" s="61"/>
      <c r="S8" s="61"/>
      <c r="T8" s="61"/>
      <c r="U8" s="61"/>
      <c r="V8" s="61"/>
      <c r="W8" s="61"/>
      <c r="X8" s="61"/>
      <c r="Y8" s="61"/>
    </row>
    <row r="9" spans="1:25" s="3" customFormat="1" ht="15.95" customHeight="1">
      <c r="A9" s="24"/>
      <c r="B9" s="25"/>
      <c r="C9" s="25"/>
      <c r="D9" s="26" t="s">
        <v>22</v>
      </c>
      <c r="E9" s="27" t="s">
        <v>23</v>
      </c>
      <c r="F9" s="25"/>
      <c r="G9" s="28"/>
      <c r="H9" s="29"/>
      <c r="I9" s="29"/>
      <c r="J9" s="48"/>
      <c r="K9" s="48"/>
      <c r="L9" s="48"/>
      <c r="M9" s="48"/>
      <c r="N9" s="48"/>
      <c r="O9" s="29"/>
      <c r="P9" s="49"/>
      <c r="Q9" s="62">
        <f>SUM(O10:O24)</f>
        <v>0</v>
      </c>
      <c r="R9" s="63" t="s">
        <v>24</v>
      </c>
    </row>
    <row r="10" spans="1:25" s="3" customFormat="1">
      <c r="A10" s="30"/>
      <c r="B10" s="31"/>
      <c r="C10" s="31"/>
      <c r="D10" s="32"/>
      <c r="E10" s="33"/>
      <c r="F10" s="34"/>
      <c r="G10" s="35"/>
      <c r="H10" s="36"/>
      <c r="I10" s="50"/>
      <c r="J10" s="51"/>
      <c r="K10" s="51"/>
      <c r="L10" s="51"/>
      <c r="M10" s="51"/>
      <c r="N10" s="51"/>
      <c r="O10" s="52"/>
      <c r="P10" s="53"/>
      <c r="Q10" s="64"/>
      <c r="R10" s="63"/>
    </row>
    <row r="11" spans="1:25" s="3" customFormat="1">
      <c r="A11" s="30" t="str">
        <f>IF(I11&lt;&gt;"",1+MAX($A9:A$9),"")</f>
        <v/>
      </c>
      <c r="B11" s="31"/>
      <c r="C11" s="31"/>
      <c r="D11" s="32"/>
      <c r="E11" s="37" t="s">
        <v>25</v>
      </c>
      <c r="F11" s="34"/>
      <c r="G11" s="35"/>
      <c r="H11" s="36"/>
      <c r="I11" s="50"/>
      <c r="J11" s="51"/>
      <c r="K11" s="51"/>
      <c r="L11" s="52" t="str">
        <f t="shared" ref="L11" si="0">IF(F11=0,"",J11*H11)</f>
        <v/>
      </c>
      <c r="M11" s="52" t="str">
        <f t="shared" ref="M11" si="1">IF(F11=0,"",K11*H11)</f>
        <v/>
      </c>
      <c r="N11" s="52"/>
      <c r="O11" s="52" t="str">
        <f t="shared" ref="O11" si="2">IF(F11=0,"",L11+M11)</f>
        <v/>
      </c>
      <c r="P11" s="53"/>
      <c r="Q11" s="64"/>
      <c r="R11" s="63"/>
    </row>
    <row r="12" spans="1:25" s="3" customFormat="1">
      <c r="A12" s="30">
        <f>IF(I12&lt;&gt;"",1+MAX($A$9:A11),"")</f>
        <v>1</v>
      </c>
      <c r="B12" s="31"/>
      <c r="C12" s="31"/>
      <c r="D12" s="32"/>
      <c r="E12" s="38" t="s">
        <v>26</v>
      </c>
      <c r="F12" s="34">
        <v>1</v>
      </c>
      <c r="G12" s="35">
        <v>0</v>
      </c>
      <c r="H12" s="36">
        <f>(1+G12)*F12</f>
        <v>1</v>
      </c>
      <c r="I12" s="50" t="s">
        <v>27</v>
      </c>
      <c r="J12" s="51">
        <v>0</v>
      </c>
      <c r="K12" s="51">
        <f t="shared" ref="K12:K24" si="3">J12*H12</f>
        <v>0</v>
      </c>
      <c r="L12" s="52">
        <f t="shared" ref="L12:L15" si="4">IF(F12=0,"",J12*H12)</f>
        <v>0</v>
      </c>
      <c r="M12" s="52">
        <f t="shared" ref="M12:M15" si="5">IF(F12=0,"",K12*H12)</f>
        <v>0</v>
      </c>
      <c r="N12" s="52"/>
      <c r="O12" s="52">
        <f t="shared" ref="O12:O15" si="6">IF(F12=0,"",L12+M12)</f>
        <v>0</v>
      </c>
      <c r="P12" s="53"/>
      <c r="Q12" s="64"/>
      <c r="R12" s="63"/>
    </row>
    <row r="13" spans="1:25" s="3" customFormat="1">
      <c r="A13" s="30">
        <f>IF(I13&lt;&gt;"",1+MAX($A$9:A12),"")</f>
        <v>2</v>
      </c>
      <c r="B13" s="31"/>
      <c r="C13" s="31"/>
      <c r="D13" s="32"/>
      <c r="E13" s="38" t="s">
        <v>28</v>
      </c>
      <c r="F13" s="34">
        <v>1</v>
      </c>
      <c r="G13" s="35">
        <v>0</v>
      </c>
      <c r="H13" s="36">
        <f>(1+G13)*F13</f>
        <v>1</v>
      </c>
      <c r="I13" s="50" t="s">
        <v>27</v>
      </c>
      <c r="J13" s="51">
        <v>0</v>
      </c>
      <c r="K13" s="51">
        <f t="shared" si="3"/>
        <v>0</v>
      </c>
      <c r="L13" s="52">
        <f t="shared" si="4"/>
        <v>0</v>
      </c>
      <c r="M13" s="52">
        <f t="shared" si="5"/>
        <v>0</v>
      </c>
      <c r="N13" s="52"/>
      <c r="O13" s="52">
        <f t="shared" si="6"/>
        <v>0</v>
      </c>
      <c r="P13" s="53"/>
      <c r="Q13" s="64"/>
      <c r="R13" s="63"/>
    </row>
    <row r="14" spans="1:25" s="3" customFormat="1">
      <c r="A14" s="30" t="str">
        <f>IF(I14&lt;&gt;"",1+MAX($A$9:A13),"")</f>
        <v/>
      </c>
      <c r="B14" s="31"/>
      <c r="C14" s="31"/>
      <c r="D14" s="32"/>
      <c r="E14" s="37" t="s">
        <v>29</v>
      </c>
      <c r="F14" s="34"/>
      <c r="G14" s="35"/>
      <c r="H14" s="36"/>
      <c r="I14" s="50"/>
      <c r="J14" s="51"/>
      <c r="K14" s="51"/>
      <c r="L14" s="52" t="str">
        <f t="shared" si="4"/>
        <v/>
      </c>
      <c r="M14" s="52" t="str">
        <f t="shared" si="5"/>
        <v/>
      </c>
      <c r="N14" s="52"/>
      <c r="O14" s="52" t="str">
        <f t="shared" si="6"/>
        <v/>
      </c>
      <c r="P14" s="53"/>
      <c r="Q14" s="64"/>
      <c r="R14" s="63"/>
    </row>
    <row r="15" spans="1:25" s="3" customFormat="1">
      <c r="A15" s="30">
        <f>IF(I15&lt;&gt;"",1+MAX($A$9:A14),"")</f>
        <v>3</v>
      </c>
      <c r="B15" s="31"/>
      <c r="C15" s="31"/>
      <c r="D15" s="32"/>
      <c r="E15" s="39" t="s">
        <v>30</v>
      </c>
      <c r="F15" s="34">
        <v>1</v>
      </c>
      <c r="G15" s="35">
        <v>0</v>
      </c>
      <c r="H15" s="36">
        <f t="shared" ref="H15:H24" si="7">(1+G15)*F15</f>
        <v>1</v>
      </c>
      <c r="I15" s="50" t="s">
        <v>27</v>
      </c>
      <c r="J15" s="51">
        <v>0</v>
      </c>
      <c r="K15" s="51">
        <f t="shared" si="3"/>
        <v>0</v>
      </c>
      <c r="L15" s="52">
        <f t="shared" si="4"/>
        <v>0</v>
      </c>
      <c r="M15" s="52">
        <f t="shared" si="5"/>
        <v>0</v>
      </c>
      <c r="N15" s="52"/>
      <c r="O15" s="52">
        <f t="shared" si="6"/>
        <v>0</v>
      </c>
      <c r="P15" s="53"/>
      <c r="Q15" s="64"/>
      <c r="R15" s="63"/>
    </row>
    <row r="16" spans="1:25" s="3" customFormat="1">
      <c r="A16" s="30">
        <f>IF(I16&lt;&gt;"",1+MAX($A$9:A15),"")</f>
        <v>4</v>
      </c>
      <c r="B16" s="31"/>
      <c r="C16" s="31"/>
      <c r="D16" s="32"/>
      <c r="E16" s="39" t="s">
        <v>31</v>
      </c>
      <c r="F16" s="34">
        <v>1</v>
      </c>
      <c r="G16" s="35">
        <v>0</v>
      </c>
      <c r="H16" s="36">
        <f t="shared" si="7"/>
        <v>1</v>
      </c>
      <c r="I16" s="50" t="s">
        <v>27</v>
      </c>
      <c r="J16" s="51">
        <v>0</v>
      </c>
      <c r="K16" s="51">
        <f t="shared" si="3"/>
        <v>0</v>
      </c>
      <c r="L16" s="52">
        <f t="shared" ref="L16:L24" si="8">IF(F16=0,"",J16*H16)</f>
        <v>0</v>
      </c>
      <c r="M16" s="52">
        <f t="shared" ref="M16:M24" si="9">IF(F16=0,"",K16*H16)</f>
        <v>0</v>
      </c>
      <c r="N16" s="52"/>
      <c r="O16" s="52">
        <f t="shared" ref="O16:O24" si="10">IF(F16=0,"",L16+M16)</f>
        <v>0</v>
      </c>
      <c r="P16" s="53"/>
      <c r="Q16" s="64"/>
      <c r="R16" s="63"/>
    </row>
    <row r="17" spans="1:18" s="3" customFormat="1">
      <c r="A17" s="30">
        <f>IF(I17&lt;&gt;"",1+MAX($A$9:A16),"")</f>
        <v>5</v>
      </c>
      <c r="B17" s="31"/>
      <c r="C17" s="31"/>
      <c r="D17" s="32"/>
      <c r="E17" s="39" t="s">
        <v>32</v>
      </c>
      <c r="F17" s="34">
        <v>1</v>
      </c>
      <c r="G17" s="35">
        <v>0</v>
      </c>
      <c r="H17" s="36">
        <f t="shared" si="7"/>
        <v>1</v>
      </c>
      <c r="I17" s="50" t="s">
        <v>27</v>
      </c>
      <c r="J17" s="51">
        <v>0</v>
      </c>
      <c r="K17" s="51">
        <f t="shared" si="3"/>
        <v>0</v>
      </c>
      <c r="L17" s="52">
        <f t="shared" si="8"/>
        <v>0</v>
      </c>
      <c r="M17" s="52">
        <f t="shared" si="9"/>
        <v>0</v>
      </c>
      <c r="N17" s="52"/>
      <c r="O17" s="52">
        <f t="shared" si="10"/>
        <v>0</v>
      </c>
      <c r="P17" s="53"/>
      <c r="Q17" s="64"/>
      <c r="R17" s="63"/>
    </row>
    <row r="18" spans="1:18" s="3" customFormat="1">
      <c r="A18" s="30">
        <f>IF(I18&lt;&gt;"",1+MAX($A$9:A17),"")</f>
        <v>6</v>
      </c>
      <c r="B18" s="31"/>
      <c r="C18" s="31"/>
      <c r="D18" s="32"/>
      <c r="E18" s="39" t="s">
        <v>33</v>
      </c>
      <c r="F18" s="34">
        <v>1</v>
      </c>
      <c r="G18" s="35">
        <v>0</v>
      </c>
      <c r="H18" s="36">
        <f t="shared" si="7"/>
        <v>1</v>
      </c>
      <c r="I18" s="50" t="s">
        <v>27</v>
      </c>
      <c r="J18" s="51">
        <v>0</v>
      </c>
      <c r="K18" s="51">
        <f t="shared" si="3"/>
        <v>0</v>
      </c>
      <c r="L18" s="52">
        <f t="shared" si="8"/>
        <v>0</v>
      </c>
      <c r="M18" s="52">
        <f t="shared" si="9"/>
        <v>0</v>
      </c>
      <c r="N18" s="52"/>
      <c r="O18" s="52">
        <f t="shared" si="10"/>
        <v>0</v>
      </c>
      <c r="P18" s="53"/>
      <c r="Q18" s="64"/>
      <c r="R18" s="63"/>
    </row>
    <row r="19" spans="1:18" s="3" customFormat="1">
      <c r="A19" s="30">
        <f>IF(I19&lt;&gt;"",1+MAX($A$9:A18),"")</f>
        <v>7</v>
      </c>
      <c r="B19" s="31"/>
      <c r="C19" s="31"/>
      <c r="D19" s="32"/>
      <c r="E19" s="39" t="s">
        <v>34</v>
      </c>
      <c r="F19" s="34">
        <v>1</v>
      </c>
      <c r="G19" s="35">
        <v>0</v>
      </c>
      <c r="H19" s="36">
        <f t="shared" si="7"/>
        <v>1</v>
      </c>
      <c r="I19" s="50" t="s">
        <v>27</v>
      </c>
      <c r="J19" s="51">
        <v>0</v>
      </c>
      <c r="K19" s="51">
        <f t="shared" si="3"/>
        <v>0</v>
      </c>
      <c r="L19" s="52">
        <f t="shared" si="8"/>
        <v>0</v>
      </c>
      <c r="M19" s="52">
        <f t="shared" si="9"/>
        <v>0</v>
      </c>
      <c r="N19" s="52"/>
      <c r="O19" s="52">
        <f t="shared" si="10"/>
        <v>0</v>
      </c>
      <c r="P19" s="53"/>
      <c r="Q19" s="64"/>
      <c r="R19" s="63"/>
    </row>
    <row r="20" spans="1:18" s="3" customFormat="1">
      <c r="A20" s="30">
        <f>IF(I20&lt;&gt;"",1+MAX($A$9:A19),"")</f>
        <v>8</v>
      </c>
      <c r="B20" s="31"/>
      <c r="C20" s="31"/>
      <c r="D20" s="32"/>
      <c r="E20" s="39" t="s">
        <v>35</v>
      </c>
      <c r="F20" s="34">
        <v>1</v>
      </c>
      <c r="G20" s="35">
        <v>0</v>
      </c>
      <c r="H20" s="36">
        <f t="shared" si="7"/>
        <v>1</v>
      </c>
      <c r="I20" s="50" t="s">
        <v>27</v>
      </c>
      <c r="J20" s="51">
        <v>0</v>
      </c>
      <c r="K20" s="51">
        <f t="shared" si="3"/>
        <v>0</v>
      </c>
      <c r="L20" s="52">
        <f t="shared" si="8"/>
        <v>0</v>
      </c>
      <c r="M20" s="52">
        <f t="shared" si="9"/>
        <v>0</v>
      </c>
      <c r="N20" s="52"/>
      <c r="O20" s="52">
        <f t="shared" si="10"/>
        <v>0</v>
      </c>
      <c r="P20" s="53"/>
      <c r="Q20" s="64"/>
      <c r="R20" s="63"/>
    </row>
    <row r="21" spans="1:18" s="3" customFormat="1">
      <c r="A21" s="30">
        <f>IF(I21&lt;&gt;"",1+MAX($A$9:A20),"")</f>
        <v>9</v>
      </c>
      <c r="B21" s="31"/>
      <c r="C21" s="31"/>
      <c r="D21" s="32"/>
      <c r="E21" s="39" t="s">
        <v>36</v>
      </c>
      <c r="F21" s="34">
        <v>1</v>
      </c>
      <c r="G21" s="35">
        <v>0</v>
      </c>
      <c r="H21" s="36">
        <f t="shared" si="7"/>
        <v>1</v>
      </c>
      <c r="I21" s="50" t="s">
        <v>27</v>
      </c>
      <c r="J21" s="51">
        <v>0</v>
      </c>
      <c r="K21" s="51">
        <f t="shared" si="3"/>
        <v>0</v>
      </c>
      <c r="L21" s="52">
        <f t="shared" si="8"/>
        <v>0</v>
      </c>
      <c r="M21" s="52">
        <f t="shared" si="9"/>
        <v>0</v>
      </c>
      <c r="N21" s="52"/>
      <c r="O21" s="52">
        <f t="shared" si="10"/>
        <v>0</v>
      </c>
      <c r="P21" s="53"/>
      <c r="Q21" s="64"/>
      <c r="R21" s="63"/>
    </row>
    <row r="22" spans="1:18" s="3" customFormat="1">
      <c r="A22" s="30">
        <f>IF(I22&lt;&gt;"",1+MAX($A$9:A21),"")</f>
        <v>10</v>
      </c>
      <c r="B22" s="31"/>
      <c r="C22" s="31"/>
      <c r="D22" s="32"/>
      <c r="E22" s="39" t="s">
        <v>37</v>
      </c>
      <c r="F22" s="34">
        <v>1</v>
      </c>
      <c r="G22" s="35">
        <v>0</v>
      </c>
      <c r="H22" s="36">
        <f t="shared" si="7"/>
        <v>1</v>
      </c>
      <c r="I22" s="50" t="s">
        <v>27</v>
      </c>
      <c r="J22" s="51">
        <v>0</v>
      </c>
      <c r="K22" s="51">
        <f t="shared" si="3"/>
        <v>0</v>
      </c>
      <c r="L22" s="52">
        <f t="shared" si="8"/>
        <v>0</v>
      </c>
      <c r="M22" s="52">
        <f t="shared" si="9"/>
        <v>0</v>
      </c>
      <c r="N22" s="52"/>
      <c r="O22" s="52">
        <f t="shared" si="10"/>
        <v>0</v>
      </c>
      <c r="P22" s="53"/>
      <c r="Q22" s="64"/>
      <c r="R22" s="63"/>
    </row>
    <row r="23" spans="1:18" s="3" customFormat="1">
      <c r="A23" s="30">
        <f>IF(I23&lt;&gt;"",1+MAX($A$9:A22),"")</f>
        <v>11</v>
      </c>
      <c r="B23" s="31"/>
      <c r="C23" s="31"/>
      <c r="D23" s="32"/>
      <c r="E23" s="39" t="s">
        <v>38</v>
      </c>
      <c r="F23" s="34">
        <v>1</v>
      </c>
      <c r="G23" s="35">
        <v>0</v>
      </c>
      <c r="H23" s="36">
        <f t="shared" si="7"/>
        <v>1</v>
      </c>
      <c r="I23" s="50" t="s">
        <v>27</v>
      </c>
      <c r="J23" s="51">
        <v>0</v>
      </c>
      <c r="K23" s="51">
        <f t="shared" si="3"/>
        <v>0</v>
      </c>
      <c r="L23" s="52">
        <f t="shared" si="8"/>
        <v>0</v>
      </c>
      <c r="M23" s="52">
        <f t="shared" si="9"/>
        <v>0</v>
      </c>
      <c r="N23" s="52"/>
      <c r="O23" s="52">
        <f t="shared" si="10"/>
        <v>0</v>
      </c>
      <c r="P23" s="53"/>
      <c r="Q23" s="64"/>
      <c r="R23" s="63"/>
    </row>
    <row r="24" spans="1:18" s="3" customFormat="1">
      <c r="A24" s="30">
        <f>IF(I24&lt;&gt;"",1+MAX($A$9:A23),"")</f>
        <v>12</v>
      </c>
      <c r="B24" s="31"/>
      <c r="C24" s="31"/>
      <c r="D24" s="32"/>
      <c r="E24" s="39" t="s">
        <v>39</v>
      </c>
      <c r="F24" s="34">
        <v>1</v>
      </c>
      <c r="G24" s="35">
        <v>0</v>
      </c>
      <c r="H24" s="36">
        <f t="shared" si="7"/>
        <v>1</v>
      </c>
      <c r="I24" s="50" t="s">
        <v>27</v>
      </c>
      <c r="J24" s="51">
        <v>0</v>
      </c>
      <c r="K24" s="51">
        <f t="shared" si="3"/>
        <v>0</v>
      </c>
      <c r="L24" s="52">
        <f t="shared" si="8"/>
        <v>0</v>
      </c>
      <c r="M24" s="52">
        <f t="shared" si="9"/>
        <v>0</v>
      </c>
      <c r="N24" s="52"/>
      <c r="O24" s="52">
        <f t="shared" si="10"/>
        <v>0</v>
      </c>
      <c r="P24" s="53"/>
      <c r="Q24" s="64"/>
      <c r="R24" s="63"/>
    </row>
    <row r="25" spans="1:18" s="3" customFormat="1">
      <c r="A25" s="30" t="str">
        <f>IF(I25&lt;&gt;"",1+MAX($A$9:A24),"")</f>
        <v/>
      </c>
      <c r="B25" s="31"/>
      <c r="C25" s="31"/>
      <c r="D25" s="32"/>
      <c r="E25" s="39"/>
      <c r="F25" s="34"/>
      <c r="G25" s="35"/>
      <c r="H25" s="36"/>
      <c r="I25" s="50"/>
      <c r="J25" s="51"/>
      <c r="K25" s="51"/>
      <c r="L25" s="52"/>
      <c r="M25" s="52"/>
      <c r="N25" s="52"/>
      <c r="O25" s="52"/>
      <c r="P25" s="53"/>
      <c r="Q25" s="64"/>
      <c r="R25" s="63"/>
    </row>
    <row r="26" spans="1:18" s="3" customFormat="1" ht="18" customHeight="1">
      <c r="A26" s="24" t="str">
        <f>IF(I26&lt;&gt;"",1+MAX($A$9:A25),"")</f>
        <v/>
      </c>
      <c r="B26" s="25"/>
      <c r="C26" s="25"/>
      <c r="D26" s="26" t="s">
        <v>40</v>
      </c>
      <c r="E26" s="27" t="s">
        <v>41</v>
      </c>
      <c r="F26" s="25"/>
      <c r="G26" s="40"/>
      <c r="H26" s="41"/>
      <c r="I26" s="25"/>
      <c r="J26" s="48"/>
      <c r="K26" s="48"/>
      <c r="L26" s="48"/>
      <c r="M26" s="48"/>
      <c r="N26" s="54">
        <v>68</v>
      </c>
      <c r="O26" s="55"/>
      <c r="P26" s="56"/>
      <c r="Q26" s="62">
        <f>SUM(P27:P83)</f>
        <v>117595.64284444443</v>
      </c>
      <c r="R26" s="63"/>
    </row>
    <row r="27" spans="1:18" s="3" customFormat="1">
      <c r="A27" s="30" t="str">
        <f>IF(I27&lt;&gt;"",1+MAX($A$9:A26),"")</f>
        <v/>
      </c>
      <c r="B27" s="31"/>
      <c r="C27" s="31"/>
      <c r="D27" s="32"/>
      <c r="E27" s="95" t="s">
        <v>53</v>
      </c>
      <c r="F27" s="102"/>
      <c r="G27" s="92"/>
      <c r="H27" s="91"/>
      <c r="I27" s="93"/>
      <c r="J27" s="51"/>
      <c r="K27" s="51"/>
      <c r="L27" s="57"/>
      <c r="M27" s="57"/>
      <c r="N27" s="52"/>
      <c r="O27" s="52"/>
      <c r="P27" s="53"/>
      <c r="Q27" s="64"/>
      <c r="R27" s="63"/>
    </row>
    <row r="28" spans="1:18" s="3" customFormat="1">
      <c r="A28" s="30" t="str">
        <f>IF(I28&lt;&gt;"",1+MAX($A$9:A27),"")</f>
        <v/>
      </c>
      <c r="B28" s="31"/>
      <c r="C28" s="31"/>
      <c r="D28" s="32"/>
      <c r="E28" s="103" t="s">
        <v>54</v>
      </c>
      <c r="F28" s="102"/>
      <c r="G28" s="92"/>
      <c r="H28" s="91"/>
      <c r="I28" s="94"/>
      <c r="J28" s="51"/>
      <c r="K28" s="51"/>
      <c r="L28" s="57"/>
      <c r="M28" s="57"/>
      <c r="N28" s="52"/>
      <c r="O28" s="52"/>
      <c r="P28" s="53"/>
      <c r="Q28" s="64"/>
      <c r="R28" s="63"/>
    </row>
    <row r="29" spans="1:18" s="3" customFormat="1">
      <c r="A29" s="30">
        <f>IF(I29&lt;&gt;"",1+MAX($A$9:A28),"")</f>
        <v>13</v>
      </c>
      <c r="B29" s="31"/>
      <c r="C29" s="31"/>
      <c r="D29" s="32"/>
      <c r="E29" s="104" t="s">
        <v>55</v>
      </c>
      <c r="F29" s="106">
        <v>1090</v>
      </c>
      <c r="G29" s="35">
        <v>0</v>
      </c>
      <c r="H29" s="36">
        <f t="shared" ref="H29" si="11">(1+G29)*F29</f>
        <v>1090</v>
      </c>
      <c r="I29" s="106" t="s">
        <v>50</v>
      </c>
      <c r="J29" s="51">
        <v>0</v>
      </c>
      <c r="K29" s="51">
        <f t="shared" ref="K29" si="12">J29*H29</f>
        <v>0</v>
      </c>
      <c r="L29" s="108">
        <v>8.3333333333333301E-2</v>
      </c>
      <c r="M29" s="57">
        <f t="shared" ref="M29" si="13">L29*H29</f>
        <v>90.8333333333333</v>
      </c>
      <c r="N29" s="52">
        <f>N$26</f>
        <v>68</v>
      </c>
      <c r="O29" s="52">
        <f t="shared" ref="O29" si="14">M29*N29</f>
        <v>6176.6666666666642</v>
      </c>
      <c r="P29" s="53">
        <f t="shared" ref="P29" si="15">O29+K29</f>
        <v>6176.6666666666642</v>
      </c>
      <c r="Q29" s="64"/>
      <c r="R29" s="63"/>
    </row>
    <row r="30" spans="1:18" s="3" customFormat="1">
      <c r="A30" s="30">
        <f>IF(I30&lt;&gt;"",1+MAX($A$9:A29),"")</f>
        <v>14</v>
      </c>
      <c r="B30" s="31"/>
      <c r="C30" s="31"/>
      <c r="D30" s="32"/>
      <c r="E30" s="104" t="s">
        <v>56</v>
      </c>
      <c r="F30" s="106">
        <v>1504</v>
      </c>
      <c r="G30" s="35">
        <v>0</v>
      </c>
      <c r="H30" s="36">
        <f t="shared" ref="H30:H36" si="16">(1+G30)*F30</f>
        <v>1504</v>
      </c>
      <c r="I30" s="106" t="s">
        <v>50</v>
      </c>
      <c r="J30" s="51">
        <v>0</v>
      </c>
      <c r="K30" s="51">
        <f t="shared" ref="K30:K36" si="17">J30*H30</f>
        <v>0</v>
      </c>
      <c r="L30" s="108">
        <v>9.7222222222222206E-3</v>
      </c>
      <c r="M30" s="57">
        <f t="shared" ref="M30:M36" si="18">L30*H30</f>
        <v>14.62222222222222</v>
      </c>
      <c r="N30" s="52">
        <f t="shared" ref="N30:N65" si="19">N$26</f>
        <v>68</v>
      </c>
      <c r="O30" s="52">
        <f t="shared" ref="O30:O36" si="20">M30*N30</f>
        <v>994.3111111111109</v>
      </c>
      <c r="P30" s="53">
        <f t="shared" ref="P30:P36" si="21">O30+K30</f>
        <v>994.3111111111109</v>
      </c>
      <c r="Q30" s="64"/>
      <c r="R30" s="63"/>
    </row>
    <row r="31" spans="1:18" s="3" customFormat="1">
      <c r="A31" s="30">
        <f>IF(I31&lt;&gt;"",1+MAX($A$9:A30),"")</f>
        <v>15</v>
      </c>
      <c r="B31" s="31"/>
      <c r="C31" s="31"/>
      <c r="D31" s="32"/>
      <c r="E31" s="104" t="s">
        <v>57</v>
      </c>
      <c r="F31" s="106">
        <v>1504</v>
      </c>
      <c r="G31" s="35">
        <v>0</v>
      </c>
      <c r="H31" s="36">
        <f t="shared" si="16"/>
        <v>1504</v>
      </c>
      <c r="I31" s="106" t="s">
        <v>50</v>
      </c>
      <c r="J31" s="51">
        <v>0</v>
      </c>
      <c r="K31" s="51">
        <f t="shared" si="17"/>
        <v>0</v>
      </c>
      <c r="L31" s="108">
        <v>1.38888888888889E-2</v>
      </c>
      <c r="M31" s="57">
        <f t="shared" si="18"/>
        <v>20.888888888888907</v>
      </c>
      <c r="N31" s="52">
        <f t="shared" si="19"/>
        <v>68</v>
      </c>
      <c r="O31" s="52">
        <f t="shared" si="20"/>
        <v>1420.4444444444457</v>
      </c>
      <c r="P31" s="53">
        <f t="shared" si="21"/>
        <v>1420.4444444444457</v>
      </c>
      <c r="Q31" s="64"/>
      <c r="R31" s="63"/>
    </row>
    <row r="32" spans="1:18" s="3" customFormat="1">
      <c r="A32" s="30">
        <f>IF(I32&lt;&gt;"",1+MAX($A$9:A31),"")</f>
        <v>16</v>
      </c>
      <c r="B32" s="31"/>
      <c r="C32" s="31"/>
      <c r="D32" s="32"/>
      <c r="E32" s="104" t="s">
        <v>58</v>
      </c>
      <c r="F32" s="106">
        <v>1504</v>
      </c>
      <c r="G32" s="35">
        <v>0</v>
      </c>
      <c r="H32" s="36">
        <f t="shared" si="16"/>
        <v>1504</v>
      </c>
      <c r="I32" s="106" t="s">
        <v>50</v>
      </c>
      <c r="J32" s="51">
        <v>0</v>
      </c>
      <c r="K32" s="51">
        <f t="shared" si="17"/>
        <v>0</v>
      </c>
      <c r="L32" s="108">
        <v>2.38194444444444E-2</v>
      </c>
      <c r="M32" s="57">
        <f t="shared" si="18"/>
        <v>35.824444444444374</v>
      </c>
      <c r="N32" s="52">
        <f t="shared" si="19"/>
        <v>68</v>
      </c>
      <c r="O32" s="52">
        <f t="shared" si="20"/>
        <v>2436.0622222222173</v>
      </c>
      <c r="P32" s="53">
        <f t="shared" si="21"/>
        <v>2436.0622222222173</v>
      </c>
      <c r="Q32" s="64"/>
      <c r="R32" s="63"/>
    </row>
    <row r="33" spans="1:18" s="3" customFormat="1">
      <c r="A33" s="30">
        <f>IF(I33&lt;&gt;"",1+MAX($A$9:A32),"")</f>
        <v>17</v>
      </c>
      <c r="B33" s="31"/>
      <c r="C33" s="31"/>
      <c r="D33" s="32"/>
      <c r="E33" s="104" t="s">
        <v>59</v>
      </c>
      <c r="F33" s="106">
        <v>655</v>
      </c>
      <c r="G33" s="35">
        <v>0</v>
      </c>
      <c r="H33" s="36">
        <f t="shared" si="16"/>
        <v>655</v>
      </c>
      <c r="I33" s="106" t="s">
        <v>50</v>
      </c>
      <c r="J33" s="51">
        <v>0</v>
      </c>
      <c r="K33" s="51">
        <f t="shared" si="17"/>
        <v>0</v>
      </c>
      <c r="L33" s="108">
        <v>4.5833333333333302E-2</v>
      </c>
      <c r="M33" s="57">
        <f t="shared" si="18"/>
        <v>30.020833333333314</v>
      </c>
      <c r="N33" s="52">
        <f t="shared" si="19"/>
        <v>68</v>
      </c>
      <c r="O33" s="52">
        <f t="shared" si="20"/>
        <v>2041.4166666666654</v>
      </c>
      <c r="P33" s="53">
        <f t="shared" si="21"/>
        <v>2041.4166666666654</v>
      </c>
      <c r="Q33" s="64"/>
      <c r="R33" s="63"/>
    </row>
    <row r="34" spans="1:18" s="3" customFormat="1">
      <c r="A34" s="30">
        <f>IF(I34&lt;&gt;"",1+MAX($A$9:A33),"")</f>
        <v>18</v>
      </c>
      <c r="B34" s="31"/>
      <c r="C34" s="31"/>
      <c r="D34" s="32"/>
      <c r="E34" s="104" t="s">
        <v>60</v>
      </c>
      <c r="F34" s="106">
        <v>1</v>
      </c>
      <c r="G34" s="35">
        <v>0</v>
      </c>
      <c r="H34" s="36">
        <f t="shared" si="16"/>
        <v>1</v>
      </c>
      <c r="I34" s="106" t="s">
        <v>48</v>
      </c>
      <c r="J34" s="51">
        <v>0</v>
      </c>
      <c r="K34" s="51">
        <f t="shared" si="17"/>
        <v>0</v>
      </c>
      <c r="L34" s="108">
        <v>22</v>
      </c>
      <c r="M34" s="57">
        <f t="shared" si="18"/>
        <v>22</v>
      </c>
      <c r="N34" s="52">
        <f t="shared" si="19"/>
        <v>68</v>
      </c>
      <c r="O34" s="52">
        <f t="shared" si="20"/>
        <v>1496</v>
      </c>
      <c r="P34" s="53">
        <f t="shared" si="21"/>
        <v>1496</v>
      </c>
      <c r="Q34" s="64"/>
      <c r="R34" s="63"/>
    </row>
    <row r="35" spans="1:18" s="3" customFormat="1">
      <c r="A35" s="30">
        <f>IF(I35&lt;&gt;"",1+MAX($A$9:A34),"")</f>
        <v>19</v>
      </c>
      <c r="B35" s="31"/>
      <c r="C35" s="31"/>
      <c r="D35" s="32"/>
      <c r="E35" s="104" t="s">
        <v>61</v>
      </c>
      <c r="F35" s="106">
        <v>2</v>
      </c>
      <c r="G35" s="35">
        <v>0</v>
      </c>
      <c r="H35" s="36">
        <f t="shared" si="16"/>
        <v>2</v>
      </c>
      <c r="I35" s="106" t="s">
        <v>48</v>
      </c>
      <c r="J35" s="51">
        <v>0</v>
      </c>
      <c r="K35" s="51">
        <f t="shared" si="17"/>
        <v>0</v>
      </c>
      <c r="L35" s="108">
        <v>1.0416666666666701</v>
      </c>
      <c r="M35" s="57">
        <f t="shared" si="18"/>
        <v>2.0833333333333401</v>
      </c>
      <c r="N35" s="52">
        <f t="shared" si="19"/>
        <v>68</v>
      </c>
      <c r="O35" s="52">
        <f t="shared" si="20"/>
        <v>141.66666666666714</v>
      </c>
      <c r="P35" s="53">
        <f t="shared" si="21"/>
        <v>141.66666666666714</v>
      </c>
      <c r="Q35" s="64"/>
      <c r="R35" s="63"/>
    </row>
    <row r="36" spans="1:18" s="3" customFormat="1">
      <c r="A36" s="30">
        <f>IF(I36&lt;&gt;"",1+MAX($A$9:A35),"")</f>
        <v>20</v>
      </c>
      <c r="B36" s="31"/>
      <c r="C36" s="31"/>
      <c r="D36" s="32"/>
      <c r="E36" s="104" t="s">
        <v>62</v>
      </c>
      <c r="F36" s="106">
        <v>5</v>
      </c>
      <c r="G36" s="35">
        <v>0</v>
      </c>
      <c r="H36" s="36">
        <f t="shared" si="16"/>
        <v>5</v>
      </c>
      <c r="I36" s="106" t="s">
        <v>48</v>
      </c>
      <c r="J36" s="51">
        <v>0</v>
      </c>
      <c r="K36" s="51">
        <f t="shared" si="17"/>
        <v>0</v>
      </c>
      <c r="L36" s="108">
        <v>0.76388888888888895</v>
      </c>
      <c r="M36" s="57">
        <f t="shared" si="18"/>
        <v>3.8194444444444446</v>
      </c>
      <c r="N36" s="52">
        <f t="shared" si="19"/>
        <v>68</v>
      </c>
      <c r="O36" s="52">
        <f t="shared" si="20"/>
        <v>259.72222222222223</v>
      </c>
      <c r="P36" s="53">
        <f t="shared" si="21"/>
        <v>259.72222222222223</v>
      </c>
      <c r="Q36" s="64"/>
      <c r="R36" s="63"/>
    </row>
    <row r="37" spans="1:18" s="3" customFormat="1">
      <c r="A37" s="30" t="str">
        <f>IF(I37&lt;&gt;"",1+MAX($A$9:A36),"")</f>
        <v/>
      </c>
      <c r="B37" s="31"/>
      <c r="C37" s="31"/>
      <c r="D37" s="32"/>
      <c r="E37" s="103" t="s">
        <v>63</v>
      </c>
      <c r="F37" s="102"/>
      <c r="G37" s="92"/>
      <c r="H37" s="91"/>
      <c r="I37" s="102"/>
      <c r="J37" s="51"/>
      <c r="K37" s="51"/>
      <c r="L37" s="57"/>
      <c r="M37" s="57"/>
      <c r="N37" s="52"/>
      <c r="O37" s="52"/>
      <c r="P37" s="53"/>
      <c r="Q37" s="64"/>
      <c r="R37" s="63"/>
    </row>
    <row r="38" spans="1:18" s="3" customFormat="1">
      <c r="A38" s="30">
        <f>IF(I38&lt;&gt;"",1+MAX($A$9:A37),"")</f>
        <v>21</v>
      </c>
      <c r="B38" s="31"/>
      <c r="C38" s="31"/>
      <c r="D38" s="32"/>
      <c r="E38" s="104" t="s">
        <v>64</v>
      </c>
      <c r="F38" s="106">
        <v>2</v>
      </c>
      <c r="G38" s="35">
        <v>0</v>
      </c>
      <c r="H38" s="36">
        <f t="shared" ref="H38:H49" si="22">(1+G38)*F38</f>
        <v>2</v>
      </c>
      <c r="I38" s="106" t="s">
        <v>48</v>
      </c>
      <c r="J38" s="51">
        <v>0</v>
      </c>
      <c r="K38" s="51">
        <f t="shared" ref="K38:K49" si="23">J38*H38</f>
        <v>0</v>
      </c>
      <c r="L38" s="108">
        <v>1.4583333333333299</v>
      </c>
      <c r="M38" s="57">
        <f t="shared" ref="M38:M49" si="24">L38*H38</f>
        <v>2.9166666666666599</v>
      </c>
      <c r="N38" s="52">
        <f t="shared" si="19"/>
        <v>68</v>
      </c>
      <c r="O38" s="52">
        <f t="shared" ref="O38:O49" si="25">M38*N38</f>
        <v>198.33333333333286</v>
      </c>
      <c r="P38" s="53">
        <f t="shared" ref="P38:P49" si="26">O38+K38</f>
        <v>198.33333333333286</v>
      </c>
      <c r="Q38" s="64"/>
      <c r="R38" s="63"/>
    </row>
    <row r="39" spans="1:18" s="3" customFormat="1">
      <c r="A39" s="30">
        <f>IF(I39&lt;&gt;"",1+MAX($A$9:A38),"")</f>
        <v>22</v>
      </c>
      <c r="B39" s="31"/>
      <c r="C39" s="31"/>
      <c r="D39" s="32"/>
      <c r="E39" s="104" t="s">
        <v>65</v>
      </c>
      <c r="F39" s="106">
        <v>8</v>
      </c>
      <c r="G39" s="35">
        <v>0</v>
      </c>
      <c r="H39" s="36">
        <f t="shared" si="22"/>
        <v>8</v>
      </c>
      <c r="I39" s="106" t="s">
        <v>48</v>
      </c>
      <c r="J39" s="51">
        <v>0</v>
      </c>
      <c r="K39" s="51">
        <f t="shared" si="23"/>
        <v>0</v>
      </c>
      <c r="L39" s="108">
        <v>1.1458333333333299</v>
      </c>
      <c r="M39" s="57">
        <f t="shared" si="24"/>
        <v>9.1666666666666394</v>
      </c>
      <c r="N39" s="52">
        <f t="shared" si="19"/>
        <v>68</v>
      </c>
      <c r="O39" s="52">
        <f t="shared" si="25"/>
        <v>623.33333333333144</v>
      </c>
      <c r="P39" s="53">
        <f t="shared" si="26"/>
        <v>623.33333333333144</v>
      </c>
      <c r="Q39" s="64"/>
      <c r="R39" s="63"/>
    </row>
    <row r="40" spans="1:18" s="3" customFormat="1">
      <c r="A40" s="30">
        <f>IF(I40&lt;&gt;"",1+MAX($A$9:A39),"")</f>
        <v>23</v>
      </c>
      <c r="B40" s="31"/>
      <c r="C40" s="31"/>
      <c r="D40" s="32"/>
      <c r="E40" s="104" t="s">
        <v>66</v>
      </c>
      <c r="F40" s="106">
        <v>13</v>
      </c>
      <c r="G40" s="35">
        <v>0</v>
      </c>
      <c r="H40" s="36">
        <f t="shared" si="22"/>
        <v>13</v>
      </c>
      <c r="I40" s="106" t="s">
        <v>48</v>
      </c>
      <c r="J40" s="51">
        <v>0</v>
      </c>
      <c r="K40" s="51">
        <f t="shared" si="23"/>
        <v>0</v>
      </c>
      <c r="L40" s="108">
        <v>1</v>
      </c>
      <c r="M40" s="57">
        <f t="shared" si="24"/>
        <v>13</v>
      </c>
      <c r="N40" s="52">
        <f t="shared" si="19"/>
        <v>68</v>
      </c>
      <c r="O40" s="52">
        <f t="shared" si="25"/>
        <v>884</v>
      </c>
      <c r="P40" s="53">
        <f t="shared" si="26"/>
        <v>884</v>
      </c>
      <c r="Q40" s="64"/>
      <c r="R40" s="63"/>
    </row>
    <row r="41" spans="1:18" s="3" customFormat="1">
      <c r="A41" s="30">
        <f>IF(I41&lt;&gt;"",1+MAX($A$9:A40),"")</f>
        <v>24</v>
      </c>
      <c r="B41" s="31"/>
      <c r="C41" s="31"/>
      <c r="D41" s="32"/>
      <c r="E41" s="104" t="s">
        <v>67</v>
      </c>
      <c r="F41" s="106">
        <v>1</v>
      </c>
      <c r="G41" s="35">
        <v>0</v>
      </c>
      <c r="H41" s="36">
        <f t="shared" si="22"/>
        <v>1</v>
      </c>
      <c r="I41" s="106" t="s">
        <v>48</v>
      </c>
      <c r="J41" s="51">
        <v>0</v>
      </c>
      <c r="K41" s="51">
        <f t="shared" si="23"/>
        <v>0</v>
      </c>
      <c r="L41" s="108">
        <v>1.4652777777777799</v>
      </c>
      <c r="M41" s="57">
        <f t="shared" si="24"/>
        <v>1.4652777777777799</v>
      </c>
      <c r="N41" s="52">
        <f t="shared" si="19"/>
        <v>68</v>
      </c>
      <c r="O41" s="52">
        <f t="shared" si="25"/>
        <v>99.638888888889028</v>
      </c>
      <c r="P41" s="53">
        <f t="shared" si="26"/>
        <v>99.638888888889028</v>
      </c>
      <c r="Q41" s="64"/>
      <c r="R41" s="63"/>
    </row>
    <row r="42" spans="1:18" s="3" customFormat="1">
      <c r="A42" s="30">
        <f>IF(I42&lt;&gt;"",1+MAX($A$9:A41),"")</f>
        <v>25</v>
      </c>
      <c r="B42" s="31"/>
      <c r="C42" s="31"/>
      <c r="D42" s="32"/>
      <c r="E42" s="104" t="s">
        <v>68</v>
      </c>
      <c r="F42" s="106">
        <v>1</v>
      </c>
      <c r="G42" s="35">
        <v>0</v>
      </c>
      <c r="H42" s="36">
        <f t="shared" si="22"/>
        <v>1</v>
      </c>
      <c r="I42" s="106" t="s">
        <v>48</v>
      </c>
      <c r="J42" s="51">
        <v>0</v>
      </c>
      <c r="K42" s="51">
        <f t="shared" si="23"/>
        <v>0</v>
      </c>
      <c r="L42" s="108">
        <v>5.5555555555555598</v>
      </c>
      <c r="M42" s="57">
        <f t="shared" si="24"/>
        <v>5.5555555555555598</v>
      </c>
      <c r="N42" s="52">
        <f t="shared" si="19"/>
        <v>68</v>
      </c>
      <c r="O42" s="52">
        <f t="shared" si="25"/>
        <v>377.77777777777806</v>
      </c>
      <c r="P42" s="53">
        <f t="shared" si="26"/>
        <v>377.77777777777806</v>
      </c>
      <c r="Q42" s="64"/>
      <c r="R42" s="63"/>
    </row>
    <row r="43" spans="1:18" s="3" customFormat="1">
      <c r="A43" s="30">
        <f>IF(I43&lt;&gt;"",1+MAX($A$9:A42),"")</f>
        <v>26</v>
      </c>
      <c r="B43" s="31"/>
      <c r="C43" s="31"/>
      <c r="D43" s="32"/>
      <c r="E43" s="104" t="s">
        <v>69</v>
      </c>
      <c r="F43" s="106">
        <v>1</v>
      </c>
      <c r="G43" s="35">
        <v>0</v>
      </c>
      <c r="H43" s="36">
        <f t="shared" si="22"/>
        <v>1</v>
      </c>
      <c r="I43" s="106" t="s">
        <v>48</v>
      </c>
      <c r="J43" s="51">
        <v>0</v>
      </c>
      <c r="K43" s="51">
        <f t="shared" si="23"/>
        <v>0</v>
      </c>
      <c r="L43" s="108">
        <v>32</v>
      </c>
      <c r="M43" s="57">
        <f t="shared" si="24"/>
        <v>32</v>
      </c>
      <c r="N43" s="52">
        <f t="shared" si="19"/>
        <v>68</v>
      </c>
      <c r="O43" s="52">
        <f t="shared" si="25"/>
        <v>2176</v>
      </c>
      <c r="P43" s="53">
        <f t="shared" si="26"/>
        <v>2176</v>
      </c>
      <c r="Q43" s="64"/>
      <c r="R43" s="63"/>
    </row>
    <row r="44" spans="1:18" s="3" customFormat="1">
      <c r="A44" s="30">
        <f>IF(I44&lt;&gt;"",1+MAX($A$9:A43),"")</f>
        <v>27</v>
      </c>
      <c r="B44" s="31"/>
      <c r="C44" s="31"/>
      <c r="D44" s="32"/>
      <c r="E44" s="104" t="s">
        <v>70</v>
      </c>
      <c r="F44" s="106">
        <v>4</v>
      </c>
      <c r="G44" s="35">
        <v>0</v>
      </c>
      <c r="H44" s="36">
        <f t="shared" si="22"/>
        <v>4</v>
      </c>
      <c r="I44" s="106" t="s">
        <v>48</v>
      </c>
      <c r="J44" s="51">
        <v>0</v>
      </c>
      <c r="K44" s="51">
        <f t="shared" si="23"/>
        <v>0</v>
      </c>
      <c r="L44" s="108">
        <v>1.0715277777777801</v>
      </c>
      <c r="M44" s="57">
        <f t="shared" si="24"/>
        <v>4.2861111111111203</v>
      </c>
      <c r="N44" s="52">
        <f t="shared" si="19"/>
        <v>68</v>
      </c>
      <c r="O44" s="52">
        <f t="shared" si="25"/>
        <v>291.4555555555562</v>
      </c>
      <c r="P44" s="53">
        <f t="shared" si="26"/>
        <v>291.4555555555562</v>
      </c>
      <c r="Q44" s="64"/>
      <c r="R44" s="63"/>
    </row>
    <row r="45" spans="1:18" s="3" customFormat="1">
      <c r="A45" s="30">
        <f>IF(I45&lt;&gt;"",1+MAX($A$9:A44),"")</f>
        <v>28</v>
      </c>
      <c r="B45" s="31"/>
      <c r="C45" s="31"/>
      <c r="D45" s="32"/>
      <c r="E45" s="104" t="s">
        <v>71</v>
      </c>
      <c r="F45" s="106">
        <v>13</v>
      </c>
      <c r="G45" s="35">
        <v>0</v>
      </c>
      <c r="H45" s="36">
        <f t="shared" si="22"/>
        <v>13</v>
      </c>
      <c r="I45" s="106" t="s">
        <v>49</v>
      </c>
      <c r="J45" s="51">
        <v>0</v>
      </c>
      <c r="K45" s="51">
        <f t="shared" si="23"/>
        <v>0</v>
      </c>
      <c r="L45" s="108">
        <v>0.29861111111111099</v>
      </c>
      <c r="M45" s="57">
        <f t="shared" si="24"/>
        <v>3.8819444444444429</v>
      </c>
      <c r="N45" s="52">
        <f t="shared" si="19"/>
        <v>68</v>
      </c>
      <c r="O45" s="52">
        <f t="shared" si="25"/>
        <v>263.97222222222211</v>
      </c>
      <c r="P45" s="53">
        <f t="shared" si="26"/>
        <v>263.97222222222211</v>
      </c>
      <c r="Q45" s="64"/>
      <c r="R45" s="63"/>
    </row>
    <row r="46" spans="1:18" s="3" customFormat="1">
      <c r="A46" s="30">
        <f>IF(I46&lt;&gt;"",1+MAX($A$9:A45),"")</f>
        <v>29</v>
      </c>
      <c r="B46" s="31"/>
      <c r="C46" s="31"/>
      <c r="D46" s="32"/>
      <c r="E46" s="104" t="s">
        <v>72</v>
      </c>
      <c r="F46" s="106">
        <v>2185</v>
      </c>
      <c r="G46" s="35">
        <v>0</v>
      </c>
      <c r="H46" s="36">
        <f t="shared" si="22"/>
        <v>2185</v>
      </c>
      <c r="I46" s="106" t="s">
        <v>50</v>
      </c>
      <c r="J46" s="51">
        <v>0</v>
      </c>
      <c r="K46" s="51">
        <f t="shared" si="23"/>
        <v>0</v>
      </c>
      <c r="L46" s="108">
        <v>4.1666666666666699E-2</v>
      </c>
      <c r="M46" s="57">
        <f t="shared" si="24"/>
        <v>91.041666666666742</v>
      </c>
      <c r="N46" s="52">
        <f t="shared" si="19"/>
        <v>68</v>
      </c>
      <c r="O46" s="52">
        <f t="shared" si="25"/>
        <v>6190.8333333333385</v>
      </c>
      <c r="P46" s="53">
        <f t="shared" si="26"/>
        <v>6190.8333333333385</v>
      </c>
      <c r="Q46" s="64"/>
      <c r="R46" s="63"/>
    </row>
    <row r="47" spans="1:18" s="3" customFormat="1">
      <c r="A47" s="30">
        <f>IF(I47&lt;&gt;"",1+MAX($A$9:A46),"")</f>
        <v>30</v>
      </c>
      <c r="B47" s="31"/>
      <c r="C47" s="31"/>
      <c r="D47" s="32"/>
      <c r="E47" s="104" t="s">
        <v>73</v>
      </c>
      <c r="F47" s="106">
        <v>194</v>
      </c>
      <c r="G47" s="35">
        <v>0</v>
      </c>
      <c r="H47" s="36">
        <f t="shared" si="22"/>
        <v>194</v>
      </c>
      <c r="I47" s="106" t="s">
        <v>50</v>
      </c>
      <c r="J47" s="51">
        <v>0</v>
      </c>
      <c r="K47" s="51">
        <f t="shared" si="23"/>
        <v>0</v>
      </c>
      <c r="L47" s="108">
        <v>0.13888888888888901</v>
      </c>
      <c r="M47" s="57">
        <f t="shared" si="24"/>
        <v>26.944444444444468</v>
      </c>
      <c r="N47" s="52">
        <f t="shared" si="19"/>
        <v>68</v>
      </c>
      <c r="O47" s="52">
        <f t="shared" si="25"/>
        <v>1832.2222222222238</v>
      </c>
      <c r="P47" s="53">
        <f t="shared" si="26"/>
        <v>1832.2222222222238</v>
      </c>
      <c r="Q47" s="64"/>
      <c r="R47" s="63"/>
    </row>
    <row r="48" spans="1:18" s="3" customFormat="1">
      <c r="A48" s="30">
        <f>IF(I48&lt;&gt;"",1+MAX($A$9:A47),"")</f>
        <v>31</v>
      </c>
      <c r="B48" s="31"/>
      <c r="C48" s="31"/>
      <c r="D48" s="32"/>
      <c r="E48" s="104" t="s">
        <v>74</v>
      </c>
      <c r="F48" s="106">
        <v>176</v>
      </c>
      <c r="G48" s="35">
        <v>0</v>
      </c>
      <c r="H48" s="36">
        <f t="shared" si="22"/>
        <v>176</v>
      </c>
      <c r="I48" s="106" t="s">
        <v>50</v>
      </c>
      <c r="J48" s="51">
        <v>0</v>
      </c>
      <c r="K48" s="51">
        <f t="shared" si="23"/>
        <v>0</v>
      </c>
      <c r="L48" s="108">
        <v>9.2361111111111102E-2</v>
      </c>
      <c r="M48" s="57">
        <f t="shared" si="24"/>
        <v>16.255555555555553</v>
      </c>
      <c r="N48" s="52">
        <f t="shared" si="19"/>
        <v>68</v>
      </c>
      <c r="O48" s="52">
        <f t="shared" si="25"/>
        <v>1105.3777777777775</v>
      </c>
      <c r="P48" s="53">
        <f t="shared" si="26"/>
        <v>1105.3777777777775</v>
      </c>
      <c r="Q48" s="64"/>
      <c r="R48" s="63"/>
    </row>
    <row r="49" spans="1:18" s="3" customFormat="1">
      <c r="A49" s="30">
        <f>IF(I49&lt;&gt;"",1+MAX($A$9:A48),"")</f>
        <v>32</v>
      </c>
      <c r="B49" s="31"/>
      <c r="C49" s="31"/>
      <c r="D49" s="32"/>
      <c r="E49" s="104" t="s">
        <v>75</v>
      </c>
      <c r="F49" s="106">
        <v>164</v>
      </c>
      <c r="G49" s="35">
        <v>0</v>
      </c>
      <c r="H49" s="36">
        <f t="shared" si="22"/>
        <v>164</v>
      </c>
      <c r="I49" s="106" t="s">
        <v>50</v>
      </c>
      <c r="J49" s="51">
        <v>0</v>
      </c>
      <c r="K49" s="51">
        <f t="shared" si="23"/>
        <v>0</v>
      </c>
      <c r="L49" s="108">
        <v>6.9444444444444503E-2</v>
      </c>
      <c r="M49" s="57">
        <f t="shared" si="24"/>
        <v>11.388888888888898</v>
      </c>
      <c r="N49" s="52">
        <f t="shared" si="19"/>
        <v>68</v>
      </c>
      <c r="O49" s="52">
        <f t="shared" si="25"/>
        <v>774.44444444444503</v>
      </c>
      <c r="P49" s="53">
        <f t="shared" si="26"/>
        <v>774.44444444444503</v>
      </c>
      <c r="Q49" s="64"/>
      <c r="R49" s="63"/>
    </row>
    <row r="50" spans="1:18" s="3" customFormat="1">
      <c r="A50" s="30" t="str">
        <f>IF(I50&lt;&gt;"",1+MAX($A$9:A49),"")</f>
        <v/>
      </c>
      <c r="B50" s="31"/>
      <c r="C50" s="31"/>
      <c r="D50" s="32"/>
      <c r="E50" s="103" t="s">
        <v>76</v>
      </c>
      <c r="F50" s="102"/>
      <c r="G50" s="92"/>
      <c r="H50" s="91"/>
      <c r="I50" s="102"/>
      <c r="J50" s="51"/>
      <c r="K50" s="51"/>
      <c r="L50" s="57"/>
      <c r="M50" s="57"/>
      <c r="N50" s="52"/>
      <c r="O50" s="52"/>
      <c r="P50" s="53"/>
      <c r="Q50" s="64"/>
      <c r="R50" s="63"/>
    </row>
    <row r="51" spans="1:18" s="3" customFormat="1">
      <c r="A51" s="30">
        <f>IF(I51&lt;&gt;"",1+MAX($A$9:A50),"")</f>
        <v>33</v>
      </c>
      <c r="B51" s="31"/>
      <c r="C51" s="31"/>
      <c r="D51" s="32"/>
      <c r="E51" s="104" t="s">
        <v>77</v>
      </c>
      <c r="F51" s="106">
        <v>2438</v>
      </c>
      <c r="G51" s="35">
        <v>0</v>
      </c>
      <c r="H51" s="36">
        <f t="shared" ref="H51:H60" si="27">(1+G51)*F51</f>
        <v>2438</v>
      </c>
      <c r="I51" s="106" t="s">
        <v>50</v>
      </c>
      <c r="J51" s="51">
        <v>0</v>
      </c>
      <c r="K51" s="51">
        <f t="shared" ref="K51:K60" si="28">J51*H51</f>
        <v>0</v>
      </c>
      <c r="L51" s="108">
        <v>8.3333333333333301E-2</v>
      </c>
      <c r="M51" s="57">
        <f t="shared" ref="M51:M60" si="29">L51*H51</f>
        <v>203.1666666666666</v>
      </c>
      <c r="N51" s="52">
        <f t="shared" si="19"/>
        <v>68</v>
      </c>
      <c r="O51" s="52">
        <f t="shared" ref="O51:O60" si="30">M51*N51</f>
        <v>13815.333333333328</v>
      </c>
      <c r="P51" s="53">
        <f t="shared" ref="P51:P60" si="31">O51+K51</f>
        <v>13815.333333333328</v>
      </c>
      <c r="Q51" s="64"/>
      <c r="R51" s="63"/>
    </row>
    <row r="52" spans="1:18" s="3" customFormat="1">
      <c r="A52" s="30">
        <f>IF(I52&lt;&gt;"",1+MAX($A$9:A51),"")</f>
        <v>34</v>
      </c>
      <c r="B52" s="31"/>
      <c r="C52" s="31"/>
      <c r="D52" s="32"/>
      <c r="E52" s="104" t="s">
        <v>78</v>
      </c>
      <c r="F52" s="106">
        <v>150</v>
      </c>
      <c r="G52" s="35">
        <v>0</v>
      </c>
      <c r="H52" s="36">
        <f t="shared" si="27"/>
        <v>150</v>
      </c>
      <c r="I52" s="106" t="s">
        <v>50</v>
      </c>
      <c r="J52" s="51">
        <v>0</v>
      </c>
      <c r="K52" s="51">
        <f t="shared" si="28"/>
        <v>0</v>
      </c>
      <c r="L52" s="108">
        <v>0.100694444444444</v>
      </c>
      <c r="M52" s="57">
        <f t="shared" si="29"/>
        <v>15.1041666666666</v>
      </c>
      <c r="N52" s="52">
        <f t="shared" si="19"/>
        <v>68</v>
      </c>
      <c r="O52" s="52">
        <f t="shared" si="30"/>
        <v>1027.0833333333289</v>
      </c>
      <c r="P52" s="53">
        <f t="shared" si="31"/>
        <v>1027.0833333333289</v>
      </c>
      <c r="Q52" s="64"/>
      <c r="R52" s="63"/>
    </row>
    <row r="53" spans="1:18" s="3" customFormat="1">
      <c r="A53" s="30">
        <f>IF(I53&lt;&gt;"",1+MAX($A$9:A52),"")</f>
        <v>35</v>
      </c>
      <c r="B53" s="31"/>
      <c r="C53" s="31"/>
      <c r="D53" s="32"/>
      <c r="E53" s="104" t="s">
        <v>79</v>
      </c>
      <c r="F53" s="106">
        <v>688</v>
      </c>
      <c r="G53" s="35">
        <v>0</v>
      </c>
      <c r="H53" s="36">
        <f t="shared" si="27"/>
        <v>688</v>
      </c>
      <c r="I53" s="106" t="s">
        <v>50</v>
      </c>
      <c r="J53" s="51">
        <v>0</v>
      </c>
      <c r="K53" s="51">
        <f t="shared" si="28"/>
        <v>0</v>
      </c>
      <c r="L53" s="108">
        <v>0.13888888888888901</v>
      </c>
      <c r="M53" s="57">
        <f t="shared" si="29"/>
        <v>95.555555555555642</v>
      </c>
      <c r="N53" s="52">
        <f t="shared" si="19"/>
        <v>68</v>
      </c>
      <c r="O53" s="52">
        <f t="shared" si="30"/>
        <v>6497.7777777777837</v>
      </c>
      <c r="P53" s="53">
        <f t="shared" si="31"/>
        <v>6497.7777777777837</v>
      </c>
      <c r="Q53" s="64"/>
      <c r="R53" s="63"/>
    </row>
    <row r="54" spans="1:18" s="3" customFormat="1">
      <c r="A54" s="30">
        <f>IF(I54&lt;&gt;"",1+MAX($A$9:A53),"")</f>
        <v>36</v>
      </c>
      <c r="B54" s="31"/>
      <c r="C54" s="31"/>
      <c r="D54" s="32"/>
      <c r="E54" s="104" t="s">
        <v>80</v>
      </c>
      <c r="F54" s="106">
        <v>1516</v>
      </c>
      <c r="G54" s="35">
        <v>0</v>
      </c>
      <c r="H54" s="36">
        <f t="shared" si="27"/>
        <v>1516</v>
      </c>
      <c r="I54" s="106" t="s">
        <v>50</v>
      </c>
      <c r="J54" s="51">
        <v>0</v>
      </c>
      <c r="K54" s="51">
        <f t="shared" si="28"/>
        <v>0</v>
      </c>
      <c r="L54" s="108">
        <v>8.5416666666666696E-2</v>
      </c>
      <c r="M54" s="57">
        <f t="shared" si="29"/>
        <v>129.4916666666667</v>
      </c>
      <c r="N54" s="52">
        <f t="shared" si="19"/>
        <v>68</v>
      </c>
      <c r="O54" s="52">
        <f t="shared" si="30"/>
        <v>8805.4333333333361</v>
      </c>
      <c r="P54" s="53">
        <f t="shared" si="31"/>
        <v>8805.4333333333361</v>
      </c>
      <c r="Q54" s="64"/>
      <c r="R54" s="63"/>
    </row>
    <row r="55" spans="1:18" s="3" customFormat="1">
      <c r="A55" s="30">
        <f>IF(I55&lt;&gt;"",1+MAX($A$9:A54),"")</f>
        <v>37</v>
      </c>
      <c r="B55" s="31"/>
      <c r="C55" s="31"/>
      <c r="D55" s="32"/>
      <c r="E55" s="104" t="s">
        <v>75</v>
      </c>
      <c r="F55" s="106">
        <v>35</v>
      </c>
      <c r="G55" s="35">
        <v>0</v>
      </c>
      <c r="H55" s="36">
        <f t="shared" si="27"/>
        <v>35</v>
      </c>
      <c r="I55" s="106" t="s">
        <v>50</v>
      </c>
      <c r="J55" s="51">
        <v>0</v>
      </c>
      <c r="K55" s="51">
        <f t="shared" si="28"/>
        <v>0</v>
      </c>
      <c r="L55" s="108">
        <v>6.9444444444444503E-2</v>
      </c>
      <c r="M55" s="57">
        <f t="shared" si="29"/>
        <v>2.4305555555555576</v>
      </c>
      <c r="N55" s="52">
        <f t="shared" si="19"/>
        <v>68</v>
      </c>
      <c r="O55" s="52">
        <f t="shared" si="30"/>
        <v>165.27777777777791</v>
      </c>
      <c r="P55" s="53">
        <f t="shared" si="31"/>
        <v>165.27777777777791</v>
      </c>
      <c r="Q55" s="64"/>
      <c r="R55" s="63"/>
    </row>
    <row r="56" spans="1:18" s="3" customFormat="1">
      <c r="A56" s="30">
        <f>IF(I56&lt;&gt;"",1+MAX($A$9:A55),"")</f>
        <v>38</v>
      </c>
      <c r="B56" s="31"/>
      <c r="C56" s="31"/>
      <c r="D56" s="32"/>
      <c r="E56" s="104" t="s">
        <v>62</v>
      </c>
      <c r="F56" s="106">
        <v>15</v>
      </c>
      <c r="G56" s="35">
        <v>0</v>
      </c>
      <c r="H56" s="36">
        <f t="shared" si="27"/>
        <v>15</v>
      </c>
      <c r="I56" s="106" t="s">
        <v>48</v>
      </c>
      <c r="J56" s="51">
        <v>0</v>
      </c>
      <c r="K56" s="51">
        <f t="shared" si="28"/>
        <v>0</v>
      </c>
      <c r="L56" s="108">
        <v>0.77777777777777801</v>
      </c>
      <c r="M56" s="57">
        <f t="shared" si="29"/>
        <v>11.66666666666667</v>
      </c>
      <c r="N56" s="52">
        <f t="shared" si="19"/>
        <v>68</v>
      </c>
      <c r="O56" s="52">
        <f t="shared" si="30"/>
        <v>793.33333333333348</v>
      </c>
      <c r="P56" s="53">
        <f t="shared" si="31"/>
        <v>793.33333333333348</v>
      </c>
      <c r="Q56" s="64"/>
      <c r="R56" s="63"/>
    </row>
    <row r="57" spans="1:18" s="3" customFormat="1">
      <c r="A57" s="30">
        <f>IF(I57&lt;&gt;"",1+MAX($A$9:A56),"")</f>
        <v>39</v>
      </c>
      <c r="B57" s="31"/>
      <c r="C57" s="31"/>
      <c r="D57" s="32"/>
      <c r="E57" s="104" t="s">
        <v>61</v>
      </c>
      <c r="F57" s="106">
        <v>8</v>
      </c>
      <c r="G57" s="35">
        <v>0</v>
      </c>
      <c r="H57" s="36">
        <f t="shared" si="27"/>
        <v>8</v>
      </c>
      <c r="I57" s="106" t="s">
        <v>48</v>
      </c>
      <c r="J57" s="51">
        <v>0</v>
      </c>
      <c r="K57" s="51">
        <f t="shared" si="28"/>
        <v>0</v>
      </c>
      <c r="L57" s="108">
        <v>1.1458333333333299</v>
      </c>
      <c r="M57" s="57">
        <f t="shared" si="29"/>
        <v>9.1666666666666394</v>
      </c>
      <c r="N57" s="52">
        <f t="shared" si="19"/>
        <v>68</v>
      </c>
      <c r="O57" s="52">
        <f t="shared" si="30"/>
        <v>623.33333333333144</v>
      </c>
      <c r="P57" s="53">
        <f t="shared" si="31"/>
        <v>623.33333333333144</v>
      </c>
      <c r="Q57" s="64"/>
      <c r="R57" s="63"/>
    </row>
    <row r="58" spans="1:18" s="3" customFormat="1">
      <c r="A58" s="30">
        <f>IF(I58&lt;&gt;"",1+MAX($A$9:A57),"")</f>
        <v>40</v>
      </c>
      <c r="B58" s="31"/>
      <c r="C58" s="31"/>
      <c r="D58" s="32"/>
      <c r="E58" s="104" t="s">
        <v>70</v>
      </c>
      <c r="F58" s="106">
        <v>6</v>
      </c>
      <c r="G58" s="35">
        <v>0</v>
      </c>
      <c r="H58" s="36">
        <f t="shared" si="27"/>
        <v>6</v>
      </c>
      <c r="I58" s="106" t="s">
        <v>48</v>
      </c>
      <c r="J58" s="51">
        <v>0</v>
      </c>
      <c r="K58" s="51">
        <f t="shared" si="28"/>
        <v>0</v>
      </c>
      <c r="L58" s="108">
        <v>0.83333333333333304</v>
      </c>
      <c r="M58" s="57">
        <f t="shared" si="29"/>
        <v>4.9999999999999982</v>
      </c>
      <c r="N58" s="52">
        <f t="shared" si="19"/>
        <v>68</v>
      </c>
      <c r="O58" s="52">
        <f t="shared" si="30"/>
        <v>339.99999999999989</v>
      </c>
      <c r="P58" s="53">
        <f t="shared" si="31"/>
        <v>339.99999999999989</v>
      </c>
      <c r="Q58" s="64"/>
      <c r="R58" s="63"/>
    </row>
    <row r="59" spans="1:18" s="3" customFormat="1">
      <c r="A59" s="30">
        <f>IF(I59&lt;&gt;"",1+MAX($A$9:A58),"")</f>
        <v>41</v>
      </c>
      <c r="B59" s="31"/>
      <c r="C59" s="31"/>
      <c r="D59" s="32"/>
      <c r="E59" s="104" t="s">
        <v>81</v>
      </c>
      <c r="F59" s="106">
        <v>1</v>
      </c>
      <c r="G59" s="35">
        <v>0</v>
      </c>
      <c r="H59" s="36">
        <f t="shared" si="27"/>
        <v>1</v>
      </c>
      <c r="I59" s="106" t="s">
        <v>105</v>
      </c>
      <c r="J59" s="51">
        <v>0</v>
      </c>
      <c r="K59" s="51">
        <f t="shared" si="28"/>
        <v>0</v>
      </c>
      <c r="L59" s="108">
        <f>55*0.4</f>
        <v>22</v>
      </c>
      <c r="M59" s="57">
        <f t="shared" si="29"/>
        <v>22</v>
      </c>
      <c r="N59" s="52">
        <f t="shared" si="19"/>
        <v>68</v>
      </c>
      <c r="O59" s="52">
        <f t="shared" si="30"/>
        <v>1496</v>
      </c>
      <c r="P59" s="53">
        <f t="shared" si="31"/>
        <v>1496</v>
      </c>
      <c r="Q59" s="64"/>
      <c r="R59" s="63"/>
    </row>
    <row r="60" spans="1:18" s="3" customFormat="1">
      <c r="A60" s="30">
        <f>IF(I60&lt;&gt;"",1+MAX($A$9:A59),"")</f>
        <v>42</v>
      </c>
      <c r="B60" s="31"/>
      <c r="C60" s="31"/>
      <c r="D60" s="32"/>
      <c r="E60" s="104" t="s">
        <v>82</v>
      </c>
      <c r="F60" s="106">
        <v>47</v>
      </c>
      <c r="G60" s="35">
        <v>0</v>
      </c>
      <c r="H60" s="36">
        <f t="shared" si="27"/>
        <v>47</v>
      </c>
      <c r="I60" s="106" t="s">
        <v>49</v>
      </c>
      <c r="J60" s="51">
        <v>0</v>
      </c>
      <c r="K60" s="51">
        <f t="shared" si="28"/>
        <v>0</v>
      </c>
      <c r="L60" s="108">
        <v>0.12</v>
      </c>
      <c r="M60" s="57">
        <f t="shared" si="29"/>
        <v>5.64</v>
      </c>
      <c r="N60" s="52">
        <f t="shared" si="19"/>
        <v>68</v>
      </c>
      <c r="O60" s="52">
        <f t="shared" si="30"/>
        <v>383.52</v>
      </c>
      <c r="P60" s="53">
        <f t="shared" si="31"/>
        <v>383.52</v>
      </c>
      <c r="Q60" s="64"/>
      <c r="R60" s="63"/>
    </row>
    <row r="61" spans="1:18" s="3" customFormat="1">
      <c r="A61" s="30" t="str">
        <f>IF(I61&lt;&gt;"",1+MAX($A$9:A60),"")</f>
        <v/>
      </c>
      <c r="B61" s="31"/>
      <c r="C61" s="31"/>
      <c r="D61" s="32"/>
      <c r="E61" s="95" t="s">
        <v>83</v>
      </c>
      <c r="F61" s="102"/>
      <c r="G61" s="92"/>
      <c r="H61" s="91"/>
      <c r="I61" s="102"/>
      <c r="J61" s="51"/>
      <c r="K61" s="51"/>
      <c r="L61" s="57"/>
      <c r="M61" s="57"/>
      <c r="N61" s="52"/>
      <c r="O61" s="52"/>
      <c r="P61" s="53"/>
      <c r="Q61" s="64"/>
      <c r="R61" s="63"/>
    </row>
    <row r="62" spans="1:18" s="3" customFormat="1">
      <c r="A62" s="30">
        <f>IF(I62&lt;&gt;"",1+MAX($A$9:A61),"")</f>
        <v>43</v>
      </c>
      <c r="B62" s="31"/>
      <c r="C62" s="31"/>
      <c r="D62" s="32"/>
      <c r="E62" s="104" t="s">
        <v>84</v>
      </c>
      <c r="F62" s="106">
        <v>258</v>
      </c>
      <c r="G62" s="35">
        <v>0</v>
      </c>
      <c r="H62" s="36">
        <f t="shared" ref="H62:H65" si="32">(1+G62)*F62</f>
        <v>258</v>
      </c>
      <c r="I62" s="106" t="s">
        <v>50</v>
      </c>
      <c r="J62" s="51">
        <v>0</v>
      </c>
      <c r="K62" s="51">
        <f t="shared" ref="K62:K65" si="33">J62*H62</f>
        <v>0</v>
      </c>
      <c r="L62" s="108">
        <v>2.9861111111111099E-2</v>
      </c>
      <c r="M62" s="57">
        <f t="shared" ref="M62:M65" si="34">L62*H62</f>
        <v>7.7041666666666631</v>
      </c>
      <c r="N62" s="52">
        <f t="shared" si="19"/>
        <v>68</v>
      </c>
      <c r="O62" s="52">
        <f t="shared" ref="O62:O65" si="35">M62*N62</f>
        <v>523.8833333333331</v>
      </c>
      <c r="P62" s="53">
        <f t="shared" ref="P62:P65" si="36">O62+K62</f>
        <v>523.8833333333331</v>
      </c>
      <c r="Q62" s="64"/>
      <c r="R62" s="63"/>
    </row>
    <row r="63" spans="1:18" s="3" customFormat="1">
      <c r="A63" s="30">
        <f>IF(I63&lt;&gt;"",1+MAX($A$9:A62),"")</f>
        <v>44</v>
      </c>
      <c r="B63" s="31"/>
      <c r="C63" s="31"/>
      <c r="D63" s="32"/>
      <c r="E63" s="104" t="s">
        <v>85</v>
      </c>
      <c r="F63" s="106">
        <v>104</v>
      </c>
      <c r="G63" s="35">
        <v>0</v>
      </c>
      <c r="H63" s="36">
        <f t="shared" si="32"/>
        <v>104</v>
      </c>
      <c r="I63" s="106" t="s">
        <v>50</v>
      </c>
      <c r="J63" s="51">
        <v>0</v>
      </c>
      <c r="K63" s="51">
        <f t="shared" si="33"/>
        <v>0</v>
      </c>
      <c r="L63" s="108">
        <v>8.3333333333333301E-2</v>
      </c>
      <c r="M63" s="57">
        <f t="shared" si="34"/>
        <v>8.6666666666666625</v>
      </c>
      <c r="N63" s="52">
        <f t="shared" si="19"/>
        <v>68</v>
      </c>
      <c r="O63" s="52">
        <f t="shared" si="35"/>
        <v>589.33333333333303</v>
      </c>
      <c r="P63" s="53">
        <f t="shared" si="36"/>
        <v>589.33333333333303</v>
      </c>
      <c r="Q63" s="64"/>
      <c r="R63" s="63"/>
    </row>
    <row r="64" spans="1:18" s="3" customFormat="1">
      <c r="A64" s="30">
        <f>IF(I64&lt;&gt;"",1+MAX($A$9:A63),"")</f>
        <v>45</v>
      </c>
      <c r="B64" s="31"/>
      <c r="C64" s="31"/>
      <c r="D64" s="32"/>
      <c r="E64" s="104" t="s">
        <v>86</v>
      </c>
      <c r="F64" s="106">
        <v>248</v>
      </c>
      <c r="G64" s="35">
        <v>0</v>
      </c>
      <c r="H64" s="36">
        <f t="shared" si="32"/>
        <v>248</v>
      </c>
      <c r="I64" s="106" t="s">
        <v>50</v>
      </c>
      <c r="J64" s="51">
        <v>0</v>
      </c>
      <c r="K64" s="51">
        <f t="shared" si="33"/>
        <v>0</v>
      </c>
      <c r="L64" s="108">
        <v>6.9444444444444503E-2</v>
      </c>
      <c r="M64" s="57">
        <f t="shared" si="34"/>
        <v>17.222222222222236</v>
      </c>
      <c r="N64" s="52">
        <f t="shared" si="19"/>
        <v>68</v>
      </c>
      <c r="O64" s="52">
        <f t="shared" si="35"/>
        <v>1171.111111111112</v>
      </c>
      <c r="P64" s="53">
        <f t="shared" si="36"/>
        <v>1171.111111111112</v>
      </c>
      <c r="Q64" s="64"/>
      <c r="R64" s="63"/>
    </row>
    <row r="65" spans="1:18" s="3" customFormat="1">
      <c r="A65" s="30">
        <f>IF(I65&lt;&gt;"",1+MAX($A$9:A64),"")</f>
        <v>46</v>
      </c>
      <c r="B65" s="31"/>
      <c r="C65" s="31"/>
      <c r="D65" s="32"/>
      <c r="E65" s="104" t="s">
        <v>87</v>
      </c>
      <c r="F65" s="106">
        <v>2</v>
      </c>
      <c r="G65" s="35">
        <v>0</v>
      </c>
      <c r="H65" s="36">
        <f t="shared" si="32"/>
        <v>2</v>
      </c>
      <c r="I65" s="106" t="s">
        <v>48</v>
      </c>
      <c r="J65" s="51">
        <v>0</v>
      </c>
      <c r="K65" s="51">
        <f t="shared" si="33"/>
        <v>0</v>
      </c>
      <c r="L65" s="108">
        <v>1.0416666666666701</v>
      </c>
      <c r="M65" s="57">
        <f t="shared" si="34"/>
        <v>2.0833333333333401</v>
      </c>
      <c r="N65" s="52">
        <f t="shared" si="19"/>
        <v>68</v>
      </c>
      <c r="O65" s="52">
        <f t="shared" si="35"/>
        <v>141.66666666666714</v>
      </c>
      <c r="P65" s="53">
        <f t="shared" si="36"/>
        <v>141.66666666666714</v>
      </c>
      <c r="Q65" s="64"/>
      <c r="R65" s="63"/>
    </row>
    <row r="66" spans="1:18" s="3" customFormat="1">
      <c r="A66" s="30" t="str">
        <f>IF(I66&lt;&gt;"",1+MAX($A$9:A65),"")</f>
        <v/>
      </c>
      <c r="B66" s="31"/>
      <c r="C66" s="31"/>
      <c r="D66" s="32"/>
      <c r="E66" s="95" t="s">
        <v>88</v>
      </c>
      <c r="F66" s="102"/>
      <c r="G66" s="92"/>
      <c r="H66" s="91"/>
      <c r="I66" s="102"/>
      <c r="J66" s="51"/>
      <c r="K66" s="51"/>
      <c r="L66" s="57"/>
      <c r="M66" s="57"/>
      <c r="N66" s="52"/>
      <c r="O66" s="52"/>
      <c r="P66" s="53"/>
      <c r="Q66" s="64"/>
      <c r="R66" s="63"/>
    </row>
    <row r="67" spans="1:18" s="3" customFormat="1">
      <c r="A67" s="30" t="str">
        <f>IF(I67&lt;&gt;"",1+MAX($A$9:A66),"")</f>
        <v/>
      </c>
      <c r="B67" s="31"/>
      <c r="C67" s="31"/>
      <c r="D67" s="32"/>
      <c r="E67" s="103" t="s">
        <v>53</v>
      </c>
      <c r="F67" s="102"/>
      <c r="G67" s="92"/>
      <c r="H67" s="91"/>
      <c r="I67" s="102"/>
      <c r="J67" s="51"/>
      <c r="K67" s="51"/>
      <c r="L67" s="57"/>
      <c r="M67" s="57"/>
      <c r="N67" s="52"/>
      <c r="O67" s="52"/>
      <c r="P67" s="53"/>
      <c r="Q67" s="64"/>
      <c r="R67" s="63"/>
    </row>
    <row r="68" spans="1:18" s="3" customFormat="1">
      <c r="A68" s="30">
        <f>IF(I68&lt;&gt;"",1+MAX($A$9:A67),"")</f>
        <v>47</v>
      </c>
      <c r="B68" s="31"/>
      <c r="C68" s="31"/>
      <c r="D68" s="32"/>
      <c r="E68" s="105" t="s">
        <v>89</v>
      </c>
      <c r="F68" s="107">
        <v>17</v>
      </c>
      <c r="G68" s="35">
        <v>0</v>
      </c>
      <c r="H68" s="36">
        <f t="shared" ref="H68:H79" si="37">(1+G68)*F68</f>
        <v>17</v>
      </c>
      <c r="I68" s="106" t="s">
        <v>48</v>
      </c>
      <c r="J68" s="51">
        <v>0</v>
      </c>
      <c r="K68" s="51">
        <f t="shared" ref="K68:K79" si="38">J68*H68</f>
        <v>0</v>
      </c>
      <c r="L68" s="108">
        <v>5.5555555555555598</v>
      </c>
      <c r="M68" s="57">
        <f t="shared" ref="M68:M79" si="39">L68*H68</f>
        <v>94.444444444444514</v>
      </c>
      <c r="N68" s="52">
        <f t="shared" ref="N68:N83" si="40">N$26</f>
        <v>68</v>
      </c>
      <c r="O68" s="52">
        <f t="shared" ref="O68:O79" si="41">M68*N68</f>
        <v>6422.2222222222272</v>
      </c>
      <c r="P68" s="53">
        <f t="shared" ref="P68:P79" si="42">O68+K68</f>
        <v>6422.2222222222272</v>
      </c>
      <c r="Q68" s="64"/>
      <c r="R68" s="63"/>
    </row>
    <row r="69" spans="1:18" s="3" customFormat="1">
      <c r="A69" s="30">
        <f>IF(I69&lt;&gt;"",1+MAX($A$9:A68),"")</f>
        <v>48</v>
      </c>
      <c r="B69" s="31"/>
      <c r="C69" s="31"/>
      <c r="D69" s="32"/>
      <c r="E69" s="105" t="s">
        <v>90</v>
      </c>
      <c r="F69" s="107">
        <v>91.55</v>
      </c>
      <c r="G69" s="35">
        <v>0</v>
      </c>
      <c r="H69" s="36">
        <f t="shared" si="37"/>
        <v>91.55</v>
      </c>
      <c r="I69" s="106" t="s">
        <v>49</v>
      </c>
      <c r="J69" s="51">
        <v>0</v>
      </c>
      <c r="K69" s="51">
        <f t="shared" si="38"/>
        <v>0</v>
      </c>
      <c r="L69" s="108">
        <v>6.9444444444444503E-2</v>
      </c>
      <c r="M69" s="57">
        <f t="shared" si="39"/>
        <v>6.3576388888888937</v>
      </c>
      <c r="N69" s="52">
        <f t="shared" si="40"/>
        <v>68</v>
      </c>
      <c r="O69" s="52">
        <f t="shared" si="41"/>
        <v>432.3194444444448</v>
      </c>
      <c r="P69" s="53">
        <f t="shared" si="42"/>
        <v>432.3194444444448</v>
      </c>
      <c r="Q69" s="64"/>
      <c r="R69" s="63"/>
    </row>
    <row r="70" spans="1:18" s="3" customFormat="1">
      <c r="A70" s="30">
        <f>IF(I70&lt;&gt;"",1+MAX($A$9:A69),"")</f>
        <v>49</v>
      </c>
      <c r="B70" s="31"/>
      <c r="C70" s="31"/>
      <c r="D70" s="32"/>
      <c r="E70" s="105" t="s">
        <v>91</v>
      </c>
      <c r="F70" s="107">
        <v>132.35</v>
      </c>
      <c r="G70" s="35">
        <v>0</v>
      </c>
      <c r="H70" s="36">
        <f t="shared" si="37"/>
        <v>132.35</v>
      </c>
      <c r="I70" s="106" t="s">
        <v>49</v>
      </c>
      <c r="J70" s="51">
        <v>0</v>
      </c>
      <c r="K70" s="51">
        <f t="shared" si="38"/>
        <v>0</v>
      </c>
      <c r="L70" s="108">
        <v>8.4722222222222199E-2</v>
      </c>
      <c r="M70" s="57">
        <f t="shared" si="39"/>
        <v>11.212986111111107</v>
      </c>
      <c r="N70" s="52">
        <f t="shared" si="40"/>
        <v>68</v>
      </c>
      <c r="O70" s="52">
        <f t="shared" si="41"/>
        <v>762.48305555555521</v>
      </c>
      <c r="P70" s="53">
        <f t="shared" si="42"/>
        <v>762.48305555555521</v>
      </c>
      <c r="Q70" s="64"/>
      <c r="R70" s="63"/>
    </row>
    <row r="71" spans="1:18" s="3" customFormat="1">
      <c r="A71" s="30">
        <f>IF(I71&lt;&gt;"",1+MAX($A$9:A70),"")</f>
        <v>50</v>
      </c>
      <c r="B71" s="31"/>
      <c r="C71" s="31"/>
      <c r="D71" s="32"/>
      <c r="E71" s="105" t="s">
        <v>92</v>
      </c>
      <c r="F71" s="107">
        <v>1</v>
      </c>
      <c r="G71" s="35">
        <v>0</v>
      </c>
      <c r="H71" s="36">
        <f t="shared" si="37"/>
        <v>1</v>
      </c>
      <c r="I71" s="106" t="s">
        <v>48</v>
      </c>
      <c r="J71" s="51">
        <v>0</v>
      </c>
      <c r="K71" s="51">
        <f t="shared" si="38"/>
        <v>0</v>
      </c>
      <c r="L71" s="108">
        <v>4.8611111111111098</v>
      </c>
      <c r="M71" s="57">
        <f t="shared" si="39"/>
        <v>4.8611111111111098</v>
      </c>
      <c r="N71" s="52">
        <f t="shared" si="40"/>
        <v>68</v>
      </c>
      <c r="O71" s="52">
        <f t="shared" si="41"/>
        <v>330.55555555555549</v>
      </c>
      <c r="P71" s="53">
        <f t="shared" si="42"/>
        <v>330.55555555555549</v>
      </c>
      <c r="Q71" s="64"/>
      <c r="R71" s="63"/>
    </row>
    <row r="72" spans="1:18" s="3" customFormat="1">
      <c r="A72" s="30">
        <f>IF(I72&lt;&gt;"",1+MAX($A$9:A71),"")</f>
        <v>51</v>
      </c>
      <c r="B72" s="31"/>
      <c r="C72" s="31"/>
      <c r="D72" s="32"/>
      <c r="E72" s="105" t="s">
        <v>93</v>
      </c>
      <c r="F72" s="107">
        <v>8927.66</v>
      </c>
      <c r="G72" s="35">
        <v>0</v>
      </c>
      <c r="H72" s="36">
        <f t="shared" si="37"/>
        <v>8927.66</v>
      </c>
      <c r="I72" s="106" t="s">
        <v>50</v>
      </c>
      <c r="J72" s="51">
        <v>0</v>
      </c>
      <c r="K72" s="51">
        <f t="shared" si="38"/>
        <v>0</v>
      </c>
      <c r="L72" s="108">
        <v>0.03</v>
      </c>
      <c r="M72" s="57">
        <f t="shared" si="39"/>
        <v>267.82979999999998</v>
      </c>
      <c r="N72" s="52">
        <f t="shared" si="40"/>
        <v>68</v>
      </c>
      <c r="O72" s="52">
        <f t="shared" si="41"/>
        <v>18212.426399999997</v>
      </c>
      <c r="P72" s="53">
        <f t="shared" si="42"/>
        <v>18212.426399999997</v>
      </c>
      <c r="Q72" s="64"/>
      <c r="R72" s="63"/>
    </row>
    <row r="73" spans="1:18" s="3" customFormat="1">
      <c r="A73" s="30">
        <f>IF(I73&lt;&gt;"",1+MAX($A$9:A72),"")</f>
        <v>52</v>
      </c>
      <c r="B73" s="31"/>
      <c r="C73" s="31"/>
      <c r="D73" s="32"/>
      <c r="E73" s="105" t="s">
        <v>94</v>
      </c>
      <c r="F73" s="107">
        <v>1173.17</v>
      </c>
      <c r="G73" s="35">
        <v>0</v>
      </c>
      <c r="H73" s="36">
        <f t="shared" si="37"/>
        <v>1173.17</v>
      </c>
      <c r="I73" s="106" t="s">
        <v>50</v>
      </c>
      <c r="J73" s="51">
        <v>0</v>
      </c>
      <c r="K73" s="51">
        <f t="shared" si="38"/>
        <v>0</v>
      </c>
      <c r="L73" s="108">
        <v>9.0277777777777804E-2</v>
      </c>
      <c r="M73" s="57">
        <f t="shared" si="39"/>
        <v>105.91118055555559</v>
      </c>
      <c r="N73" s="52">
        <f t="shared" si="40"/>
        <v>68</v>
      </c>
      <c r="O73" s="52">
        <f t="shared" si="41"/>
        <v>7201.96027777778</v>
      </c>
      <c r="P73" s="53">
        <f t="shared" si="42"/>
        <v>7201.96027777778</v>
      </c>
      <c r="Q73" s="64"/>
      <c r="R73" s="63"/>
    </row>
    <row r="74" spans="1:18" s="3" customFormat="1">
      <c r="A74" s="30">
        <f>IF(I74&lt;&gt;"",1+MAX($A$9:A73),"")</f>
        <v>53</v>
      </c>
      <c r="B74" s="31"/>
      <c r="C74" s="31"/>
      <c r="D74" s="32"/>
      <c r="E74" s="105" t="s">
        <v>95</v>
      </c>
      <c r="F74" s="107">
        <v>591</v>
      </c>
      <c r="G74" s="35">
        <v>0</v>
      </c>
      <c r="H74" s="36">
        <f t="shared" si="37"/>
        <v>591</v>
      </c>
      <c r="I74" s="106" t="s">
        <v>50</v>
      </c>
      <c r="J74" s="51">
        <v>0</v>
      </c>
      <c r="K74" s="51">
        <f t="shared" si="38"/>
        <v>0</v>
      </c>
      <c r="L74" s="108">
        <v>0.15972222222222199</v>
      </c>
      <c r="M74" s="57">
        <f t="shared" si="39"/>
        <v>94.395833333333201</v>
      </c>
      <c r="N74" s="52">
        <f t="shared" si="40"/>
        <v>68</v>
      </c>
      <c r="O74" s="52">
        <f t="shared" si="41"/>
        <v>6418.9166666666579</v>
      </c>
      <c r="P74" s="53">
        <f t="shared" si="42"/>
        <v>6418.9166666666579</v>
      </c>
      <c r="Q74" s="64"/>
      <c r="R74" s="63"/>
    </row>
    <row r="75" spans="1:18" s="3" customFormat="1">
      <c r="A75" s="30">
        <f>IF(I75&lt;&gt;"",1+MAX($A$9:A74),"")</f>
        <v>54</v>
      </c>
      <c r="B75" s="31"/>
      <c r="C75" s="31"/>
      <c r="D75" s="32"/>
      <c r="E75" s="105" t="s">
        <v>96</v>
      </c>
      <c r="F75" s="107">
        <f>82.61*5</f>
        <v>413.05</v>
      </c>
      <c r="G75" s="35">
        <v>0</v>
      </c>
      <c r="H75" s="36">
        <f t="shared" si="37"/>
        <v>413.05</v>
      </c>
      <c r="I75" s="106" t="s">
        <v>50</v>
      </c>
      <c r="J75" s="51">
        <v>0</v>
      </c>
      <c r="K75" s="51">
        <f t="shared" si="38"/>
        <v>0</v>
      </c>
      <c r="L75" s="108">
        <v>9.7222222222222196E-2</v>
      </c>
      <c r="M75" s="57">
        <f t="shared" si="39"/>
        <v>40.157638888888876</v>
      </c>
      <c r="N75" s="52">
        <f t="shared" si="40"/>
        <v>68</v>
      </c>
      <c r="O75" s="52">
        <f t="shared" si="41"/>
        <v>2730.7194444444435</v>
      </c>
      <c r="P75" s="53">
        <f t="shared" si="42"/>
        <v>2730.7194444444435</v>
      </c>
      <c r="Q75" s="64"/>
      <c r="R75" s="63"/>
    </row>
    <row r="76" spans="1:18" s="3" customFormat="1">
      <c r="A76" s="30">
        <f>IF(I76&lt;&gt;"",1+MAX($A$9:A75),"")</f>
        <v>55</v>
      </c>
      <c r="B76" s="31"/>
      <c r="C76" s="31"/>
      <c r="D76" s="32"/>
      <c r="E76" s="105" t="s">
        <v>97</v>
      </c>
      <c r="F76" s="107">
        <v>38.35</v>
      </c>
      <c r="G76" s="35">
        <v>0</v>
      </c>
      <c r="H76" s="36">
        <f t="shared" si="37"/>
        <v>38.35</v>
      </c>
      <c r="I76" s="106" t="s">
        <v>49</v>
      </c>
      <c r="J76" s="51">
        <v>0</v>
      </c>
      <c r="K76" s="51">
        <f t="shared" si="38"/>
        <v>0</v>
      </c>
      <c r="L76" s="108">
        <v>0.69444444444444497</v>
      </c>
      <c r="M76" s="57">
        <f t="shared" si="39"/>
        <v>26.631944444444464</v>
      </c>
      <c r="N76" s="52">
        <f t="shared" si="40"/>
        <v>68</v>
      </c>
      <c r="O76" s="52">
        <f t="shared" si="41"/>
        <v>1810.9722222222235</v>
      </c>
      <c r="P76" s="53">
        <f t="shared" si="42"/>
        <v>1810.9722222222235</v>
      </c>
      <c r="Q76" s="64"/>
      <c r="R76" s="63"/>
    </row>
    <row r="77" spans="1:18" s="3" customFormat="1">
      <c r="A77" s="30">
        <f>IF(I77&lt;&gt;"",1+MAX($A$9:A76),"")</f>
        <v>56</v>
      </c>
      <c r="B77" s="31"/>
      <c r="C77" s="31"/>
      <c r="D77" s="32"/>
      <c r="E77" s="105" t="s">
        <v>98</v>
      </c>
      <c r="F77" s="106">
        <v>1</v>
      </c>
      <c r="G77" s="35">
        <v>0</v>
      </c>
      <c r="H77" s="36">
        <f t="shared" si="37"/>
        <v>1</v>
      </c>
      <c r="I77" s="106" t="s">
        <v>48</v>
      </c>
      <c r="J77" s="51">
        <v>0</v>
      </c>
      <c r="K77" s="51">
        <f t="shared" si="38"/>
        <v>0</v>
      </c>
      <c r="L77" s="108">
        <v>2.2222222222222201</v>
      </c>
      <c r="M77" s="57">
        <f t="shared" si="39"/>
        <v>2.2222222222222201</v>
      </c>
      <c r="N77" s="52">
        <f t="shared" si="40"/>
        <v>68</v>
      </c>
      <c r="O77" s="52">
        <f t="shared" si="41"/>
        <v>151.11111111111097</v>
      </c>
      <c r="P77" s="53">
        <f t="shared" si="42"/>
        <v>151.11111111111097</v>
      </c>
      <c r="Q77" s="64"/>
      <c r="R77" s="63"/>
    </row>
    <row r="78" spans="1:18" s="3" customFormat="1">
      <c r="A78" s="30">
        <f>IF(I78&lt;&gt;"",1+MAX($A$9:A77),"")</f>
        <v>57</v>
      </c>
      <c r="B78" s="31"/>
      <c r="C78" s="31"/>
      <c r="D78" s="32"/>
      <c r="E78" s="105" t="s">
        <v>99</v>
      </c>
      <c r="F78" s="107">
        <v>4102.92</v>
      </c>
      <c r="G78" s="35">
        <v>0</v>
      </c>
      <c r="H78" s="36">
        <f t="shared" si="37"/>
        <v>4102.92</v>
      </c>
      <c r="I78" s="106" t="s">
        <v>50</v>
      </c>
      <c r="J78" s="51">
        <v>0</v>
      </c>
      <c r="K78" s="51">
        <f t="shared" si="38"/>
        <v>0</v>
      </c>
      <c r="L78" s="108">
        <v>2.29166666666667E-2</v>
      </c>
      <c r="M78" s="57">
        <f t="shared" si="39"/>
        <v>94.025250000000142</v>
      </c>
      <c r="N78" s="52">
        <f t="shared" si="40"/>
        <v>68</v>
      </c>
      <c r="O78" s="52">
        <f t="shared" si="41"/>
        <v>6393.7170000000096</v>
      </c>
      <c r="P78" s="53">
        <f t="shared" si="42"/>
        <v>6393.7170000000096</v>
      </c>
      <c r="Q78" s="64"/>
      <c r="R78" s="63"/>
    </row>
    <row r="79" spans="1:18" s="3" customFormat="1">
      <c r="A79" s="30">
        <f>IF(I79&lt;&gt;"",1+MAX($A$9:A78),"")</f>
        <v>58</v>
      </c>
      <c r="B79" s="31"/>
      <c r="C79" s="31"/>
      <c r="D79" s="32"/>
      <c r="E79" s="105" t="s">
        <v>100</v>
      </c>
      <c r="F79" s="106">
        <v>10.19</v>
      </c>
      <c r="G79" s="35">
        <v>0</v>
      </c>
      <c r="H79" s="36">
        <f t="shared" si="37"/>
        <v>10.19</v>
      </c>
      <c r="I79" s="106" t="s">
        <v>49</v>
      </c>
      <c r="J79" s="51">
        <v>0</v>
      </c>
      <c r="K79" s="51">
        <f t="shared" si="38"/>
        <v>0</v>
      </c>
      <c r="L79" s="108">
        <v>0.15277777777777801</v>
      </c>
      <c r="M79" s="57">
        <f t="shared" si="39"/>
        <v>1.5568055555555578</v>
      </c>
      <c r="N79" s="52">
        <f t="shared" si="40"/>
        <v>68</v>
      </c>
      <c r="O79" s="52">
        <f t="shared" si="41"/>
        <v>105.86277777777792</v>
      </c>
      <c r="P79" s="53">
        <f t="shared" si="42"/>
        <v>105.86277777777792</v>
      </c>
      <c r="Q79" s="64"/>
      <c r="R79" s="63"/>
    </row>
    <row r="80" spans="1:18" s="3" customFormat="1">
      <c r="A80" s="30" t="str">
        <f>IF(I80&lt;&gt;"",1+MAX($A$9:A79),"")</f>
        <v/>
      </c>
      <c r="B80" s="31"/>
      <c r="C80" s="31"/>
      <c r="D80" s="32"/>
      <c r="E80" s="95" t="s">
        <v>101</v>
      </c>
      <c r="F80" s="102"/>
      <c r="G80" s="92"/>
      <c r="H80" s="91"/>
      <c r="I80" s="102"/>
      <c r="J80" s="51"/>
      <c r="K80" s="51"/>
      <c r="L80" s="57"/>
      <c r="M80" s="57"/>
      <c r="N80" s="52"/>
      <c r="O80" s="52"/>
      <c r="P80" s="53"/>
      <c r="Q80" s="64"/>
      <c r="R80" s="63"/>
    </row>
    <row r="81" spans="1:25" s="3" customFormat="1">
      <c r="A81" s="30">
        <f>IF(I81&lt;&gt;"",1+MAX($A$9:A80),"")</f>
        <v>59</v>
      </c>
      <c r="B81" s="31"/>
      <c r="C81" s="31"/>
      <c r="D81" s="32"/>
      <c r="E81" s="105" t="s">
        <v>102</v>
      </c>
      <c r="F81" s="106">
        <v>1</v>
      </c>
      <c r="G81" s="35">
        <v>0</v>
      </c>
      <c r="H81" s="36">
        <f t="shared" ref="H81:H83" si="43">(1+G81)*F81</f>
        <v>1</v>
      </c>
      <c r="I81" s="106" t="s">
        <v>48</v>
      </c>
      <c r="J81" s="51">
        <v>0</v>
      </c>
      <c r="K81" s="51">
        <f t="shared" ref="K81:K83" si="44">J81*H81</f>
        <v>0</v>
      </c>
      <c r="L81" s="108">
        <v>2.3125</v>
      </c>
      <c r="M81" s="57">
        <f t="shared" ref="M81:M83" si="45">L81*H81</f>
        <v>2.3125</v>
      </c>
      <c r="N81" s="52">
        <f t="shared" si="40"/>
        <v>68</v>
      </c>
      <c r="O81" s="52">
        <f t="shared" ref="O81:O83" si="46">M81*N81</f>
        <v>157.25</v>
      </c>
      <c r="P81" s="53">
        <f t="shared" ref="P81:P83" si="47">O81+K81</f>
        <v>157.25</v>
      </c>
      <c r="Q81" s="64"/>
      <c r="R81" s="63"/>
    </row>
    <row r="82" spans="1:25" s="3" customFormat="1">
      <c r="A82" s="30">
        <f>IF(I82&lt;&gt;"",1+MAX($A$9:A81),"")</f>
        <v>60</v>
      </c>
      <c r="B82" s="31"/>
      <c r="C82" s="31"/>
      <c r="D82" s="32"/>
      <c r="E82" s="105" t="s">
        <v>103</v>
      </c>
      <c r="F82" s="106">
        <v>1</v>
      </c>
      <c r="G82" s="35">
        <v>0</v>
      </c>
      <c r="H82" s="36">
        <f t="shared" si="43"/>
        <v>1</v>
      </c>
      <c r="I82" s="106" t="s">
        <v>48</v>
      </c>
      <c r="J82" s="51">
        <v>0</v>
      </c>
      <c r="K82" s="51">
        <f t="shared" si="44"/>
        <v>0</v>
      </c>
      <c r="L82" s="108">
        <v>1.1458333333333299</v>
      </c>
      <c r="M82" s="57">
        <f t="shared" si="45"/>
        <v>1.1458333333333299</v>
      </c>
      <c r="N82" s="52">
        <f t="shared" si="40"/>
        <v>68</v>
      </c>
      <c r="O82" s="52">
        <f t="shared" si="46"/>
        <v>77.91666666666643</v>
      </c>
      <c r="P82" s="53">
        <f t="shared" si="47"/>
        <v>77.91666666666643</v>
      </c>
      <c r="Q82" s="64"/>
      <c r="R82" s="63"/>
    </row>
    <row r="83" spans="1:25" s="3" customFormat="1">
      <c r="A83" s="30">
        <f>IF(I83&lt;&gt;"",1+MAX($A$9:A82),"")</f>
        <v>61</v>
      </c>
      <c r="B83" s="31"/>
      <c r="C83" s="31"/>
      <c r="D83" s="32"/>
      <c r="E83" s="105" t="s">
        <v>104</v>
      </c>
      <c r="F83" s="106">
        <v>4</v>
      </c>
      <c r="G83" s="35">
        <v>0</v>
      </c>
      <c r="H83" s="36">
        <f t="shared" si="43"/>
        <v>4</v>
      </c>
      <c r="I83" s="106" t="s">
        <v>48</v>
      </c>
      <c r="J83" s="51">
        <v>0</v>
      </c>
      <c r="K83" s="51">
        <f t="shared" si="44"/>
        <v>0</v>
      </c>
      <c r="L83" s="108">
        <v>0.84722222222222199</v>
      </c>
      <c r="M83" s="57">
        <f t="shared" si="45"/>
        <v>3.388888888888888</v>
      </c>
      <c r="N83" s="52">
        <f t="shared" si="40"/>
        <v>68</v>
      </c>
      <c r="O83" s="52">
        <f t="shared" si="46"/>
        <v>230.44444444444437</v>
      </c>
      <c r="P83" s="53">
        <f t="shared" si="47"/>
        <v>230.44444444444437</v>
      </c>
      <c r="Q83" s="64"/>
      <c r="R83" s="63"/>
    </row>
    <row r="84" spans="1:25" ht="16.5" thickBot="1">
      <c r="A84" s="111" t="s">
        <v>1</v>
      </c>
      <c r="B84" s="112"/>
      <c r="C84" s="65"/>
      <c r="D84" s="66"/>
      <c r="E84" s="67"/>
      <c r="F84" s="68"/>
      <c r="G84" s="69"/>
      <c r="H84" s="68"/>
      <c r="I84" s="68"/>
      <c r="J84" s="78"/>
      <c r="K84" s="78"/>
      <c r="L84" s="78"/>
      <c r="M84" s="78"/>
      <c r="N84" s="78"/>
      <c r="O84" s="79"/>
      <c r="P84" s="79">
        <f>SUM(P9:P83)</f>
        <v>117595.64284444443</v>
      </c>
      <c r="Q84" s="79">
        <f>SUM(Q9:Q83)</f>
        <v>117595.64284444443</v>
      </c>
      <c r="R84" s="89"/>
      <c r="S84" s="89"/>
      <c r="T84" s="89"/>
      <c r="U84" s="89"/>
      <c r="V84" s="89"/>
      <c r="W84" s="89"/>
      <c r="X84" s="89"/>
      <c r="Y84" s="89"/>
    </row>
    <row r="85" spans="1:25" ht="17.25" thickTop="1" thickBot="1">
      <c r="A85" s="113" t="s">
        <v>2</v>
      </c>
      <c r="B85" s="114"/>
      <c r="C85" s="72"/>
      <c r="D85" s="73"/>
      <c r="E85" s="74"/>
      <c r="F85" s="75"/>
      <c r="G85" s="76"/>
      <c r="H85" s="75"/>
      <c r="I85" s="75"/>
      <c r="J85" s="80">
        <v>0</v>
      </c>
      <c r="K85" s="80"/>
      <c r="L85" s="80"/>
      <c r="M85" s="80"/>
      <c r="N85" s="80"/>
      <c r="O85" s="81"/>
      <c r="P85" s="81">
        <f>P84*J85</f>
        <v>0</v>
      </c>
      <c r="Q85" s="90">
        <f>Q84*J85</f>
        <v>0</v>
      </c>
      <c r="R85" s="89"/>
      <c r="S85" s="89"/>
      <c r="T85" s="89"/>
      <c r="U85" s="89"/>
      <c r="V85" s="89"/>
      <c r="W85" s="89"/>
      <c r="X85" s="89"/>
      <c r="Y85" s="89"/>
    </row>
    <row r="86" spans="1:25" ht="17.25" thickTop="1" thickBot="1">
      <c r="A86" s="70" t="s">
        <v>3</v>
      </c>
      <c r="B86" s="71"/>
      <c r="C86" s="77"/>
      <c r="D86" s="73"/>
      <c r="E86" s="74"/>
      <c r="F86" s="75"/>
      <c r="G86" s="76"/>
      <c r="H86" s="75"/>
      <c r="I86" s="72"/>
      <c r="J86" s="80">
        <v>0.2</v>
      </c>
      <c r="K86" s="80"/>
      <c r="L86" s="80"/>
      <c r="M86" s="80"/>
      <c r="N86" s="80"/>
      <c r="O86" s="81"/>
      <c r="P86" s="81">
        <f>P84*J86</f>
        <v>23519.128568888889</v>
      </c>
      <c r="Q86" s="90">
        <f>Q84*J86</f>
        <v>23519.128568888889</v>
      </c>
      <c r="R86" s="89"/>
      <c r="S86" s="89"/>
      <c r="T86" s="89"/>
      <c r="U86" s="89"/>
      <c r="V86" s="89"/>
      <c r="W86" s="89"/>
      <c r="X86" s="89"/>
      <c r="Y86" s="89"/>
    </row>
    <row r="87" spans="1:25" ht="17.25" thickTop="1" thickBot="1">
      <c r="A87" s="70" t="s">
        <v>42</v>
      </c>
      <c r="B87" s="71"/>
      <c r="C87" s="77"/>
      <c r="D87" s="73"/>
      <c r="E87" s="74"/>
      <c r="F87" s="75"/>
      <c r="G87" s="76"/>
      <c r="H87" s="75"/>
      <c r="I87" s="72"/>
      <c r="J87" s="80">
        <v>0</v>
      </c>
      <c r="K87" s="80"/>
      <c r="L87" s="80"/>
      <c r="M87" s="80"/>
      <c r="N87" s="80"/>
      <c r="O87" s="82"/>
      <c r="P87" s="81">
        <f>P84*J87</f>
        <v>0</v>
      </c>
      <c r="Q87" s="90">
        <f>Q84*J87</f>
        <v>0</v>
      </c>
      <c r="R87" s="89"/>
      <c r="S87" s="89"/>
      <c r="T87" s="89"/>
      <c r="U87" s="89"/>
      <c r="V87" s="89"/>
      <c r="W87" s="89"/>
      <c r="X87" s="89"/>
      <c r="Y87" s="89"/>
    </row>
    <row r="88" spans="1:25" ht="17.25" thickTop="1" thickBot="1">
      <c r="A88" s="113" t="s">
        <v>43</v>
      </c>
      <c r="B88" s="114"/>
      <c r="C88" s="72"/>
      <c r="D88" s="73"/>
      <c r="E88" s="74"/>
      <c r="F88" s="75"/>
      <c r="G88" s="76"/>
      <c r="H88" s="75"/>
      <c r="I88" s="72"/>
      <c r="J88" s="83"/>
      <c r="K88" s="83"/>
      <c r="L88" s="83"/>
      <c r="M88" s="83"/>
      <c r="N88" s="83"/>
      <c r="O88" s="81"/>
      <c r="P88" s="81">
        <f>P84*J88</f>
        <v>0</v>
      </c>
      <c r="Q88" s="90">
        <f>SUM(Q84:Q87)</f>
        <v>141114.77141333331</v>
      </c>
    </row>
    <row r="89" spans="1:25" ht="19.5" thickTop="1">
      <c r="M89" s="84">
        <f>SUM(M27:M83)</f>
        <v>1729.3476888888888</v>
      </c>
      <c r="N89" s="85" t="s">
        <v>44</v>
      </c>
    </row>
    <row r="90" spans="1:25" ht="18">
      <c r="M90" s="86">
        <v>4</v>
      </c>
      <c r="N90" s="87" t="s">
        <v>45</v>
      </c>
    </row>
    <row r="91" spans="1:25" ht="18">
      <c r="M91" s="88">
        <f>M89/M90/8</f>
        <v>54.042115277777775</v>
      </c>
      <c r="N91" s="87" t="s">
        <v>46</v>
      </c>
    </row>
    <row r="92" spans="1:25" ht="18">
      <c r="M92" s="88">
        <f>M91/20</f>
        <v>2.7021057638888886</v>
      </c>
      <c r="N92" s="87" t="s">
        <v>47</v>
      </c>
    </row>
  </sheetData>
  <sortState xmlns:xlrd2="http://schemas.microsoft.com/office/spreadsheetml/2017/richdata2" ref="E496:L512">
    <sortCondition ref="E496"/>
  </sortState>
  <mergeCells count="4">
    <mergeCell ref="A1:Q1"/>
    <mergeCell ref="A84:B84"/>
    <mergeCell ref="A85:B85"/>
    <mergeCell ref="A88:B88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rowBreaks count="1" manualBreakCount="1">
    <brk id="25" max="12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H</dc:creator>
  <cp:lastModifiedBy>zeeshan meraj</cp:lastModifiedBy>
  <dcterms:created xsi:type="dcterms:W3CDTF">2013-07-08T09:36:00Z</dcterms:created>
  <dcterms:modified xsi:type="dcterms:W3CDTF">2026-06-05T11:02:29Z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1033-12.2.0.23196</vt:lpwstr>
  </property>
</Properties>
</file>