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F:\PRIME ESTIMATINGS\Project Samples\Website Samples\"/>
    </mc:Choice>
  </mc:AlternateContent>
  <xr:revisionPtr revIDLastSave="0" documentId="8_{D7AF6EE5-E520-4516-9110-C09CBA6559E1}" xr6:coauthVersionLast="47" xr6:coauthVersionMax="47" xr10:uidLastSave="{00000000-0000-0000-0000-000000000000}"/>
  <bookViews>
    <workbookView xWindow="20370" yWindow="-120" windowWidth="29040" windowHeight="15840" tabRatio="827" activeTab="1" xr2:uid="{00000000-000D-0000-FFFF-FFFF00000000}"/>
  </bookViews>
  <sheets>
    <sheet name="SUMMARY" sheetId="3" r:id="rId1"/>
    <sheet name="BASEBID" sheetId="2" r:id="rId2"/>
  </sheets>
  <definedNames>
    <definedName name="_xlnm._FilterDatabase" localSheetId="1" hidden="1">BASEBID!$C$31:$O$157</definedName>
    <definedName name="_xlnm.Print_Area" localSheetId="1">BASEBID!$A$8:$O$165</definedName>
    <definedName name="_xlnm.Print_Area" localSheetId="0">SUMMARY!$A$1:$M$22</definedName>
    <definedName name="_xlnm.Print_Titles" localSheetId="1">BASEBID!#REF!</definedName>
    <definedName name="_xlnm.Print_Titles" localSheetId="0">SUMMARY!$7:$7</definedName>
    <definedName name="Z_5D814AB1_BC97_4AEA_A097_E3C150B3E44D_.wvu.PrintArea" localSheetId="1" hidden="1">BASEBID!$A$8:$O$165</definedName>
    <definedName name="Z_5D814AB1_BC97_4AEA_A097_E3C150B3E44D_.wvu.PrintArea" localSheetId="0" hidden="1">SUMMARY!$A$1:$M$22</definedName>
    <definedName name="Z_5D814AB1_BC97_4AEA_A097_E3C150B3E44D_.wvu.PrintTitles" localSheetId="1" hidden="1">BASEBID!#REF!</definedName>
    <definedName name="Z_5D814AB1_BC97_4AEA_A097_E3C150B3E44D_.wvu.PrintTitles" localSheetId="0" hidden="1">SUMMARY!$7:$7</definedName>
  </definedNames>
  <calcPr calcId="181029"/>
  <customWorkbookViews>
    <customWorkbookView name="7" guid="{5D814AB1-BC97-4AEA-A097-E3C150B3E44D}" maximized="1" xWindow="-8" yWindow="-8" windowWidth="1382" windowHeight="744" activeSheetId="0"/>
  </customWorkbookViews>
</workbook>
</file>

<file path=xl/calcChain.xml><?xml version="1.0" encoding="utf-8"?>
<calcChain xmlns="http://schemas.openxmlformats.org/spreadsheetml/2006/main">
  <c r="K166" i="2" l="1"/>
  <c r="I145" i="2" l="1"/>
  <c r="I144" i="2"/>
  <c r="L157" i="2"/>
  <c r="L154" i="2"/>
  <c r="L153" i="2"/>
  <c r="L152" i="2"/>
  <c r="L144" i="2"/>
  <c r="L145" i="2"/>
  <c r="L143" i="2"/>
  <c r="L130" i="2"/>
  <c r="L138" i="2"/>
  <c r="L137" i="2"/>
  <c r="L136" i="2"/>
  <c r="L135" i="2"/>
  <c r="L134" i="2"/>
  <c r="L132" i="2"/>
  <c r="L124" i="2"/>
  <c r="L117" i="2"/>
  <c r="L118" i="2"/>
  <c r="L116" i="2"/>
  <c r="L67" i="2"/>
  <c r="L68" i="2"/>
  <c r="L29" i="2"/>
  <c r="L27" i="2"/>
  <c r="L111" i="2"/>
  <c r="L110" i="2"/>
  <c r="L109" i="2"/>
  <c r="L107" i="2"/>
  <c r="L106" i="2"/>
  <c r="L105" i="2"/>
  <c r="L104" i="2"/>
  <c r="L103" i="2"/>
  <c r="L102" i="2"/>
  <c r="L101" i="2"/>
  <c r="L99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81" i="2"/>
  <c r="L79" i="2"/>
  <c r="L78" i="2"/>
  <c r="L77" i="2"/>
  <c r="L76" i="2"/>
  <c r="L75" i="2"/>
  <c r="L74" i="2"/>
  <c r="L73" i="2"/>
  <c r="L69" i="2"/>
  <c r="L70" i="2"/>
  <c r="L71" i="2"/>
  <c r="L35" i="2"/>
  <c r="L36" i="2"/>
  <c r="L37" i="2"/>
  <c r="L38" i="2"/>
  <c r="L39" i="2"/>
  <c r="L40" i="2"/>
  <c r="L41" i="2"/>
  <c r="L42" i="2"/>
  <c r="L48" i="2"/>
  <c r="L54" i="2"/>
  <c r="L60" i="2"/>
  <c r="A151" i="2"/>
  <c r="D150" i="2"/>
  <c r="F150" i="2" s="1"/>
  <c r="D149" i="2"/>
  <c r="F149" i="2" s="1"/>
  <c r="D148" i="2"/>
  <c r="F148" i="2" s="1"/>
  <c r="D147" i="2"/>
  <c r="F147" i="2" s="1"/>
  <c r="D146" i="2"/>
  <c r="F146" i="2" s="1"/>
  <c r="A131" i="2"/>
  <c r="D129" i="2"/>
  <c r="F129" i="2" s="1"/>
  <c r="D128" i="2"/>
  <c r="D127" i="2"/>
  <c r="D126" i="2"/>
  <c r="D125" i="2"/>
  <c r="D123" i="2"/>
  <c r="D122" i="2"/>
  <c r="D121" i="2"/>
  <c r="D120" i="2"/>
  <c r="D119" i="2"/>
  <c r="A66" i="2"/>
  <c r="D65" i="2"/>
  <c r="F65" i="2" s="1"/>
  <c r="D64" i="2"/>
  <c r="F64" i="2" s="1"/>
  <c r="D63" i="2"/>
  <c r="D62" i="2"/>
  <c r="F62" i="2" s="1"/>
  <c r="D61" i="2"/>
  <c r="D59" i="2"/>
  <c r="F59" i="2" s="1"/>
  <c r="D58" i="2"/>
  <c r="D57" i="2"/>
  <c r="F57" i="2" s="1"/>
  <c r="D56" i="2"/>
  <c r="D55" i="2"/>
  <c r="F55" i="2" s="1"/>
  <c r="D53" i="2"/>
  <c r="F53" i="2" s="1"/>
  <c r="D52" i="2"/>
  <c r="D51" i="2"/>
  <c r="D50" i="2"/>
  <c r="F50" i="2" s="1"/>
  <c r="D49" i="2"/>
  <c r="F49" i="2" s="1"/>
  <c r="D47" i="2"/>
  <c r="F47" i="2" s="1"/>
  <c r="D46" i="2"/>
  <c r="F46" i="2" s="1"/>
  <c r="D45" i="2"/>
  <c r="F45" i="2" s="1"/>
  <c r="D44" i="2"/>
  <c r="F44" i="2" s="1"/>
  <c r="D43" i="2"/>
  <c r="F43" i="2" s="1"/>
  <c r="F121" i="2" l="1"/>
  <c r="F127" i="2"/>
  <c r="F123" i="2"/>
  <c r="F119" i="2"/>
  <c r="F125" i="2"/>
  <c r="F126" i="2"/>
  <c r="F128" i="2"/>
  <c r="F120" i="2"/>
  <c r="F122" i="2"/>
  <c r="F61" i="2"/>
  <c r="F63" i="2"/>
  <c r="F56" i="2"/>
  <c r="F58" i="2"/>
  <c r="F51" i="2"/>
  <c r="F52" i="2"/>
  <c r="F87" i="2" l="1"/>
  <c r="A156" i="2"/>
  <c r="F154" i="2"/>
  <c r="F145" i="2"/>
  <c r="A139" i="2"/>
  <c r="F138" i="2"/>
  <c r="A112" i="2"/>
  <c r="F111" i="2"/>
  <c r="F110" i="2"/>
  <c r="F109" i="2"/>
  <c r="A108" i="2"/>
  <c r="A98" i="2"/>
  <c r="A100" i="2"/>
  <c r="F86" i="2"/>
  <c r="F88" i="2"/>
  <c r="F89" i="2"/>
  <c r="F90" i="2"/>
  <c r="F91" i="2"/>
  <c r="F92" i="2"/>
  <c r="F93" i="2"/>
  <c r="F94" i="2"/>
  <c r="F95" i="2"/>
  <c r="F96" i="2"/>
  <c r="F97" i="2"/>
  <c r="F99" i="2"/>
  <c r="A80" i="2"/>
  <c r="F77" i="2"/>
  <c r="F78" i="2"/>
  <c r="F79" i="2"/>
  <c r="F106" i="2"/>
  <c r="F107" i="2"/>
  <c r="F60" i="2"/>
  <c r="F39" i="2"/>
  <c r="F40" i="2"/>
  <c r="F41" i="2"/>
  <c r="F42" i="2"/>
  <c r="F48" i="2"/>
  <c r="F54" i="2"/>
  <c r="F35" i="2"/>
  <c r="F36" i="2"/>
  <c r="F37" i="2"/>
  <c r="F38" i="2"/>
  <c r="A33" i="2"/>
  <c r="L34" i="2"/>
  <c r="F34" i="2"/>
  <c r="K34" i="2" s="1"/>
  <c r="A28" i="2"/>
  <c r="A30" i="2"/>
  <c r="I60" i="2" l="1"/>
  <c r="K60" i="2"/>
  <c r="M60" i="2" s="1"/>
  <c r="N60" i="2" s="1"/>
  <c r="O60" i="2" s="1"/>
  <c r="K109" i="2"/>
  <c r="M109" i="2" s="1"/>
  <c r="I109" i="2"/>
  <c r="I36" i="2"/>
  <c r="K36" i="2"/>
  <c r="M36" i="2" s="1"/>
  <c r="N36" i="2" s="1"/>
  <c r="O36" i="2" s="1"/>
  <c r="I107" i="2"/>
  <c r="K107" i="2"/>
  <c r="M107" i="2" s="1"/>
  <c r="N107" i="2" s="1"/>
  <c r="O107" i="2" s="1"/>
  <c r="I54" i="2"/>
  <c r="K54" i="2"/>
  <c r="M54" i="2" s="1"/>
  <c r="N54" i="2" s="1"/>
  <c r="O54" i="2" s="1"/>
  <c r="K48" i="2"/>
  <c r="M48" i="2" s="1"/>
  <c r="I48" i="2"/>
  <c r="I89" i="2"/>
  <c r="K89" i="2"/>
  <c r="M89" i="2" s="1"/>
  <c r="N89" i="2" s="1"/>
  <c r="O89" i="2" s="1"/>
  <c r="K88" i="2"/>
  <c r="M88" i="2" s="1"/>
  <c r="I88" i="2"/>
  <c r="K37" i="2"/>
  <c r="M37" i="2" s="1"/>
  <c r="I37" i="2"/>
  <c r="K110" i="2"/>
  <c r="M110" i="2" s="1"/>
  <c r="I110" i="2"/>
  <c r="I35" i="2"/>
  <c r="K35" i="2"/>
  <c r="M35" i="2" s="1"/>
  <c r="N35" i="2" s="1"/>
  <c r="O35" i="2" s="1"/>
  <c r="I96" i="2"/>
  <c r="K96" i="2"/>
  <c r="M96" i="2" s="1"/>
  <c r="K138" i="2"/>
  <c r="M138" i="2" s="1"/>
  <c r="I138" i="2"/>
  <c r="K94" i="2"/>
  <c r="M94" i="2" s="1"/>
  <c r="I94" i="2"/>
  <c r="I41" i="2"/>
  <c r="K41" i="2"/>
  <c r="M41" i="2" s="1"/>
  <c r="N41" i="2" s="1"/>
  <c r="O41" i="2" s="1"/>
  <c r="I86" i="2"/>
  <c r="K86" i="2"/>
  <c r="M86" i="2" s="1"/>
  <c r="N86" i="2" s="1"/>
  <c r="O86" i="2" s="1"/>
  <c r="K77" i="2"/>
  <c r="M77" i="2" s="1"/>
  <c r="I77" i="2"/>
  <c r="K38" i="2"/>
  <c r="M38" i="2" s="1"/>
  <c r="I38" i="2"/>
  <c r="K99" i="2"/>
  <c r="M99" i="2" s="1"/>
  <c r="I99" i="2"/>
  <c r="I97" i="2"/>
  <c r="K97" i="2"/>
  <c r="M97" i="2" s="1"/>
  <c r="N97" i="2" s="1"/>
  <c r="O97" i="2" s="1"/>
  <c r="I95" i="2"/>
  <c r="K95" i="2"/>
  <c r="M95" i="2" s="1"/>
  <c r="N95" i="2" s="1"/>
  <c r="O95" i="2" s="1"/>
  <c r="K106" i="2"/>
  <c r="M106" i="2" s="1"/>
  <c r="I106" i="2"/>
  <c r="K79" i="2"/>
  <c r="M79" i="2" s="1"/>
  <c r="I79" i="2"/>
  <c r="K78" i="2"/>
  <c r="M78" i="2" s="1"/>
  <c r="I78" i="2"/>
  <c r="K111" i="2"/>
  <c r="M111" i="2" s="1"/>
  <c r="I111" i="2"/>
  <c r="I42" i="2"/>
  <c r="K42" i="2"/>
  <c r="M42" i="2" s="1"/>
  <c r="K93" i="2"/>
  <c r="M93" i="2" s="1"/>
  <c r="I93" i="2"/>
  <c r="K145" i="2"/>
  <c r="M145" i="2" s="1"/>
  <c r="N145" i="2" s="1"/>
  <c r="O145" i="2" s="1"/>
  <c r="I92" i="2"/>
  <c r="K92" i="2"/>
  <c r="M92" i="2" s="1"/>
  <c r="N92" i="2" s="1"/>
  <c r="O92" i="2" s="1"/>
  <c r="K154" i="2"/>
  <c r="M154" i="2" s="1"/>
  <c r="I154" i="2"/>
  <c r="I40" i="2"/>
  <c r="K40" i="2"/>
  <c r="M40" i="2" s="1"/>
  <c r="N40" i="2" s="1"/>
  <c r="O40" i="2" s="1"/>
  <c r="I91" i="2"/>
  <c r="K91" i="2"/>
  <c r="M91" i="2" s="1"/>
  <c r="N91" i="2" s="1"/>
  <c r="O91" i="2" s="1"/>
  <c r="I39" i="2"/>
  <c r="K39" i="2"/>
  <c r="M39" i="2" s="1"/>
  <c r="N39" i="2" s="1"/>
  <c r="O39" i="2" s="1"/>
  <c r="I90" i="2"/>
  <c r="K90" i="2"/>
  <c r="M90" i="2" s="1"/>
  <c r="N90" i="2" s="1"/>
  <c r="O90" i="2" s="1"/>
  <c r="I87" i="2"/>
  <c r="K87" i="2"/>
  <c r="M87" i="2" s="1"/>
  <c r="N87" i="2" s="1"/>
  <c r="O87" i="2" s="1"/>
  <c r="I34" i="2"/>
  <c r="A23" i="2"/>
  <c r="A24" i="2"/>
  <c r="A25" i="2"/>
  <c r="A26" i="2"/>
  <c r="A31" i="2"/>
  <c r="A32" i="2"/>
  <c r="A72" i="2"/>
  <c r="A113" i="2"/>
  <c r="A114" i="2"/>
  <c r="A115" i="2"/>
  <c r="A133" i="2"/>
  <c r="A140" i="2"/>
  <c r="A141" i="2"/>
  <c r="A142" i="2"/>
  <c r="A12" i="2"/>
  <c r="A12" i="3"/>
  <c r="A13" i="3" s="1"/>
  <c r="N42" i="2" l="1"/>
  <c r="O42" i="2" s="1"/>
  <c r="N96" i="2"/>
  <c r="O96" i="2" s="1"/>
  <c r="N78" i="2"/>
  <c r="O78" i="2" s="1"/>
  <c r="N38" i="2"/>
  <c r="O38" i="2" s="1"/>
  <c r="N88" i="2"/>
  <c r="O88" i="2" s="1"/>
  <c r="N106" i="2"/>
  <c r="O106" i="2" s="1"/>
  <c r="N94" i="2"/>
  <c r="O94" i="2" s="1"/>
  <c r="N99" i="2"/>
  <c r="O99" i="2" s="1"/>
  <c r="N79" i="2"/>
  <c r="O79" i="2" s="1"/>
  <c r="N154" i="2"/>
  <c r="O154" i="2" s="1"/>
  <c r="N110" i="2"/>
  <c r="O110" i="2" s="1"/>
  <c r="N109" i="2"/>
  <c r="O109" i="2" s="1"/>
  <c r="N93" i="2"/>
  <c r="O93" i="2" s="1"/>
  <c r="N48" i="2"/>
  <c r="O48" i="2" s="1"/>
  <c r="N138" i="2"/>
  <c r="O138" i="2" s="1"/>
  <c r="N111" i="2"/>
  <c r="O111" i="2" s="1"/>
  <c r="N77" i="2"/>
  <c r="O77" i="2" s="1"/>
  <c r="N37" i="2"/>
  <c r="O37" i="2" s="1"/>
  <c r="A14" i="3"/>
  <c r="A15" i="3" s="1"/>
  <c r="A16" i="3" s="1"/>
  <c r="C4" i="3" l="1"/>
  <c r="C2" i="3"/>
  <c r="A7" i="2"/>
  <c r="D21" i="3" l="1"/>
  <c r="D20" i="3"/>
  <c r="F27" i="2" l="1"/>
  <c r="K27" i="2" s="1"/>
  <c r="M27" i="2" s="1"/>
  <c r="A8" i="2"/>
  <c r="A9" i="2"/>
  <c r="F157" i="2"/>
  <c r="F153" i="2"/>
  <c r="F152" i="2"/>
  <c r="F144" i="2"/>
  <c r="F143" i="2"/>
  <c r="F137" i="2"/>
  <c r="F136" i="2"/>
  <c r="F135" i="2"/>
  <c r="F134" i="2"/>
  <c r="F132" i="2"/>
  <c r="F130" i="2"/>
  <c r="F124" i="2"/>
  <c r="F118" i="2"/>
  <c r="I118" i="2" s="1"/>
  <c r="F117" i="2"/>
  <c r="F116" i="2"/>
  <c r="K130" i="2" l="1"/>
  <c r="M130" i="2" s="1"/>
  <c r="I130" i="2"/>
  <c r="K118" i="2"/>
  <c r="M118" i="2" s="1"/>
  <c r="N118" i="2" s="1"/>
  <c r="O118" i="2" s="1"/>
  <c r="K132" i="2"/>
  <c r="M132" i="2" s="1"/>
  <c r="I132" i="2"/>
  <c r="K135" i="2"/>
  <c r="M135" i="2" s="1"/>
  <c r="I135" i="2"/>
  <c r="K157" i="2"/>
  <c r="M157" i="2" s="1"/>
  <c r="I157" i="2"/>
  <c r="I137" i="2"/>
  <c r="K137" i="2"/>
  <c r="M137" i="2" s="1"/>
  <c r="K134" i="2"/>
  <c r="M134" i="2" s="1"/>
  <c r="I134" i="2"/>
  <c r="K136" i="2"/>
  <c r="M136" i="2" s="1"/>
  <c r="I136" i="2"/>
  <c r="K152" i="2"/>
  <c r="M152" i="2" s="1"/>
  <c r="N152" i="2" s="1"/>
  <c r="O152" i="2" s="1"/>
  <c r="I152" i="2"/>
  <c r="K124" i="2"/>
  <c r="M124" i="2" s="1"/>
  <c r="I124" i="2"/>
  <c r="K143" i="2"/>
  <c r="M143" i="2" s="1"/>
  <c r="I143" i="2"/>
  <c r="K144" i="2"/>
  <c r="M144" i="2" s="1"/>
  <c r="K153" i="2"/>
  <c r="M153" i="2" s="1"/>
  <c r="I153" i="2"/>
  <c r="K116" i="2"/>
  <c r="M116" i="2" s="1"/>
  <c r="I116" i="2"/>
  <c r="K117" i="2"/>
  <c r="M117" i="2" s="1"/>
  <c r="I117" i="2"/>
  <c r="I27" i="2"/>
  <c r="N27" i="2" s="1"/>
  <c r="N157" i="2" l="1"/>
  <c r="O157" i="2" s="1"/>
  <c r="N153" i="2"/>
  <c r="O153" i="2" s="1"/>
  <c r="N130" i="2"/>
  <c r="O130" i="2" s="1"/>
  <c r="N137" i="2"/>
  <c r="O137" i="2" s="1"/>
  <c r="N134" i="2"/>
  <c r="O134" i="2" s="1"/>
  <c r="N117" i="2"/>
  <c r="O117" i="2" s="1"/>
  <c r="O27" i="2"/>
  <c r="N116" i="2"/>
  <c r="N132" i="2"/>
  <c r="O132" i="2" s="1"/>
  <c r="N136" i="2"/>
  <c r="O136" i="2" s="1"/>
  <c r="N144" i="2"/>
  <c r="O144" i="2" s="1"/>
  <c r="N135" i="2"/>
  <c r="O135" i="2" s="1"/>
  <c r="N143" i="2"/>
  <c r="O143" i="2" s="1"/>
  <c r="N124" i="2"/>
  <c r="O124" i="2" s="1"/>
  <c r="N113" i="2" l="1"/>
  <c r="N140" i="2"/>
  <c r="K16" i="3" s="1"/>
  <c r="L16" i="3" s="1"/>
  <c r="O116" i="2"/>
  <c r="K15" i="3"/>
  <c r="L15" i="3" s="1"/>
  <c r="A158" i="2"/>
  <c r="F105" i="2" l="1"/>
  <c r="F104" i="2"/>
  <c r="F103" i="2"/>
  <c r="F102" i="2"/>
  <c r="F101" i="2"/>
  <c r="F85" i="2"/>
  <c r="F84" i="2"/>
  <c r="F83" i="2"/>
  <c r="F82" i="2"/>
  <c r="F81" i="2"/>
  <c r="F76" i="2"/>
  <c r="F75" i="2"/>
  <c r="F74" i="2"/>
  <c r="F73" i="2"/>
  <c r="F71" i="2"/>
  <c r="F70" i="2"/>
  <c r="F69" i="2"/>
  <c r="F68" i="2"/>
  <c r="F67" i="2"/>
  <c r="I71" i="2" l="1"/>
  <c r="K71" i="2"/>
  <c r="M71" i="2" s="1"/>
  <c r="N71" i="2" s="1"/>
  <c r="O71" i="2" s="1"/>
  <c r="I75" i="2"/>
  <c r="K75" i="2"/>
  <c r="M75" i="2" s="1"/>
  <c r="N75" i="2" s="1"/>
  <c r="O75" i="2" s="1"/>
  <c r="I70" i="2"/>
  <c r="K70" i="2"/>
  <c r="M70" i="2" s="1"/>
  <c r="N70" i="2" s="1"/>
  <c r="O70" i="2" s="1"/>
  <c r="K74" i="2"/>
  <c r="M74" i="2" s="1"/>
  <c r="I74" i="2"/>
  <c r="I85" i="2"/>
  <c r="K85" i="2"/>
  <c r="M85" i="2" s="1"/>
  <c r="N85" i="2" s="1"/>
  <c r="O85" i="2" s="1"/>
  <c r="K73" i="2"/>
  <c r="M73" i="2" s="1"/>
  <c r="I73" i="2"/>
  <c r="I76" i="2"/>
  <c r="K76" i="2"/>
  <c r="M76" i="2" s="1"/>
  <c r="N76" i="2" s="1"/>
  <c r="O76" i="2" s="1"/>
  <c r="I81" i="2"/>
  <c r="K81" i="2"/>
  <c r="M81" i="2" s="1"/>
  <c r="N81" i="2" s="1"/>
  <c r="O81" i="2" s="1"/>
  <c r="I82" i="2"/>
  <c r="K82" i="2"/>
  <c r="M82" i="2" s="1"/>
  <c r="N82" i="2" s="1"/>
  <c r="O82" i="2" s="1"/>
  <c r="K83" i="2"/>
  <c r="M83" i="2" s="1"/>
  <c r="I83" i="2"/>
  <c r="K84" i="2"/>
  <c r="M84" i="2" s="1"/>
  <c r="I84" i="2"/>
  <c r="I101" i="2"/>
  <c r="K101" i="2"/>
  <c r="M101" i="2" s="1"/>
  <c r="I102" i="2"/>
  <c r="K102" i="2"/>
  <c r="M102" i="2" s="1"/>
  <c r="N102" i="2" s="1"/>
  <c r="O102" i="2" s="1"/>
  <c r="I67" i="2"/>
  <c r="K67" i="2"/>
  <c r="M67" i="2" s="1"/>
  <c r="N67" i="2" s="1"/>
  <c r="O67" i="2" s="1"/>
  <c r="I103" i="2"/>
  <c r="K103" i="2"/>
  <c r="M103" i="2" s="1"/>
  <c r="N103" i="2" s="1"/>
  <c r="O103" i="2" s="1"/>
  <c r="K68" i="2"/>
  <c r="M68" i="2" s="1"/>
  <c r="I68" i="2"/>
  <c r="K104" i="2"/>
  <c r="M104" i="2" s="1"/>
  <c r="I104" i="2"/>
  <c r="I69" i="2"/>
  <c r="K69" i="2"/>
  <c r="M69" i="2" s="1"/>
  <c r="N69" i="2" s="1"/>
  <c r="O69" i="2" s="1"/>
  <c r="K105" i="2"/>
  <c r="M105" i="2" s="1"/>
  <c r="I105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F29" i="2"/>
  <c r="K29" i="2" s="1"/>
  <c r="M29" i="2" s="1"/>
  <c r="F22" i="2"/>
  <c r="F21" i="2"/>
  <c r="F20" i="2"/>
  <c r="F19" i="2"/>
  <c r="F18" i="2"/>
  <c r="F17" i="2"/>
  <c r="F16" i="2"/>
  <c r="F15" i="2"/>
  <c r="F14" i="2"/>
  <c r="F13" i="2"/>
  <c r="F11" i="2"/>
  <c r="I11" i="2" s="1"/>
  <c r="N11" i="2" s="1"/>
  <c r="F10" i="2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N74" i="2" l="1"/>
  <c r="O74" i="2" s="1"/>
  <c r="N68" i="2"/>
  <c r="O68" i="2" s="1"/>
  <c r="N73" i="2"/>
  <c r="O73" i="2" s="1"/>
  <c r="N101" i="2"/>
  <c r="O101" i="2" s="1"/>
  <c r="N105" i="2"/>
  <c r="O105" i="2" s="1"/>
  <c r="N84" i="2"/>
  <c r="O84" i="2" s="1"/>
  <c r="N83" i="2"/>
  <c r="O83" i="2" s="1"/>
  <c r="N29" i="2"/>
  <c r="N104" i="2"/>
  <c r="O104" i="2" s="1"/>
  <c r="I16" i="2"/>
  <c r="N16" i="2" s="1"/>
  <c r="I20" i="2"/>
  <c r="N20" i="2" s="1"/>
  <c r="I17" i="2"/>
  <c r="N17" i="2" s="1"/>
  <c r="I21" i="2"/>
  <c r="N21" i="2" s="1"/>
  <c r="I14" i="2"/>
  <c r="N14" i="2" s="1"/>
  <c r="I18" i="2"/>
  <c r="N18" i="2" s="1"/>
  <c r="I22" i="2"/>
  <c r="N22" i="2" s="1"/>
  <c r="I15" i="2"/>
  <c r="N15" i="2" s="1"/>
  <c r="I19" i="2"/>
  <c r="N19" i="2" s="1"/>
  <c r="A10" i="2"/>
  <c r="I29" i="2"/>
  <c r="O29" i="2" l="1"/>
  <c r="N24" i="2"/>
  <c r="A11" i="2"/>
  <c r="A13" i="2" l="1"/>
  <c r="A14" i="2" l="1"/>
  <c r="A15" i="2" s="1"/>
  <c r="K168" i="2"/>
  <c r="K169" i="2" s="1"/>
  <c r="K13" i="3"/>
  <c r="A16" i="2" l="1"/>
  <c r="L13" i="3"/>
  <c r="A17" i="2" l="1"/>
  <c r="A18" i="2" l="1"/>
  <c r="A19" i="2" s="1"/>
  <c r="A20" i="2" s="1"/>
  <c r="A21" i="2" s="1"/>
  <c r="A22" i="2" s="1"/>
  <c r="A27" i="2" s="1"/>
  <c r="A29" i="2" s="1"/>
  <c r="A34" i="2" l="1"/>
  <c r="A35" i="2" s="1"/>
  <c r="A36" i="2" s="1"/>
  <c r="A37" i="2" l="1"/>
  <c r="A38" i="2" l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7" i="2" s="1"/>
  <c r="A68" i="2" s="1"/>
  <c r="A69" i="2" s="1"/>
  <c r="A70" i="2" s="1"/>
  <c r="A71" i="2" l="1"/>
  <c r="A73" i="2" s="1"/>
  <c r="A74" i="2" l="1"/>
  <c r="A75" i="2" s="1"/>
  <c r="A76" i="2" s="1"/>
  <c r="A77" i="2" l="1"/>
  <c r="A78" i="2" l="1"/>
  <c r="A79" i="2" l="1"/>
  <c r="A81" i="2" s="1"/>
  <c r="A82" i="2" l="1"/>
  <c r="A83" i="2" s="1"/>
  <c r="A84" i="2" s="1"/>
  <c r="A85" i="2" s="1"/>
  <c r="A86" i="2" s="1"/>
  <c r="A87" i="2" l="1"/>
  <c r="A88" i="2" l="1"/>
  <c r="A89" i="2" l="1"/>
  <c r="A90" i="2"/>
  <c r="A91" i="2" l="1"/>
  <c r="A92" i="2" l="1"/>
  <c r="A93" i="2" s="1"/>
  <c r="A94" i="2" l="1"/>
  <c r="A95" i="2" l="1"/>
  <c r="A96" i="2" s="1"/>
  <c r="A97" i="2" s="1"/>
  <c r="A99" i="2" s="1"/>
  <c r="A101" i="2" s="1"/>
  <c r="A102" i="2" l="1"/>
  <c r="A103" i="2" s="1"/>
  <c r="A104" i="2" s="1"/>
  <c r="A105" i="2" s="1"/>
  <c r="A106" i="2" s="1"/>
  <c r="A107" i="2" s="1"/>
  <c r="A109" i="2" l="1"/>
  <c r="A110" i="2" s="1"/>
  <c r="A111" i="2" s="1"/>
  <c r="A116" i="2" s="1"/>
  <c r="A117" i="2" s="1"/>
  <c r="A118" i="2" s="1"/>
  <c r="A119" i="2" l="1"/>
  <c r="A120" i="2" l="1"/>
  <c r="A121" i="2" s="1"/>
  <c r="A122" i="2" s="1"/>
  <c r="A123" i="2" l="1"/>
  <c r="A124" i="2" s="1"/>
  <c r="A125" i="2" s="1"/>
  <c r="A126" i="2" s="1"/>
  <c r="A127" i="2" s="1"/>
  <c r="A128" i="2" s="1"/>
  <c r="A129" i="2" s="1"/>
  <c r="A130" i="2" s="1"/>
  <c r="A132" i="2" s="1"/>
  <c r="A134" i="2" l="1"/>
  <c r="A135" i="2" s="1"/>
  <c r="A136" i="2" s="1"/>
  <c r="A137" i="2" s="1"/>
  <c r="A138" i="2" s="1"/>
  <c r="A143" i="2" l="1"/>
  <c r="A144" i="2" s="1"/>
  <c r="A145" i="2" s="1"/>
  <c r="A146" i="2" s="1"/>
  <c r="A147" i="2" s="1"/>
  <c r="A148" i="2" s="1"/>
  <c r="A149" i="2" s="1"/>
  <c r="A150" i="2" s="1"/>
  <c r="A152" i="2" s="1"/>
  <c r="A153" i="2" s="1"/>
  <c r="A154" i="2" s="1"/>
  <c r="A157" i="2" l="1"/>
  <c r="M34" i="2"/>
  <c r="N34" i="2" s="1"/>
  <c r="N31" i="2" s="1"/>
  <c r="H10" i="2" s="1"/>
  <c r="I10" i="2" s="1"/>
  <c r="N10" i="2" s="1"/>
  <c r="N7" i="2" s="1"/>
  <c r="O159" i="2" l="1"/>
  <c r="K12" i="3"/>
  <c r="L12" i="3" s="1"/>
  <c r="O34" i="2"/>
  <c r="O162" i="2" l="1"/>
  <c r="O163" i="2"/>
  <c r="K14" i="3"/>
  <c r="L14" i="3"/>
  <c r="M9" i="3"/>
  <c r="M19" i="3" s="1"/>
  <c r="O165" i="2" l="1"/>
  <c r="M20" i="3"/>
  <c r="M21" i="3"/>
  <c r="M22" i="3" l="1"/>
  <c r="M7" i="3" s="1"/>
</calcChain>
</file>

<file path=xl/sharedStrings.xml><?xml version="1.0" encoding="utf-8"?>
<sst xmlns="http://schemas.openxmlformats.org/spreadsheetml/2006/main" count="322" uniqueCount="178">
  <si>
    <t>MATERIAL TAKEOFF AND COST ESTIMATE STATEMENT</t>
  </si>
  <si>
    <t>PROJECT NAME:</t>
  </si>
  <si>
    <t>LOCATION:</t>
  </si>
  <si>
    <t>TOTAL AREA(SF)</t>
  </si>
  <si>
    <t>Area May Vary</t>
  </si>
  <si>
    <t>Sr #</t>
  </si>
  <si>
    <t>REFERENCE</t>
  </si>
  <si>
    <t>DESCRIPTION</t>
  </si>
  <si>
    <t>TOTAL COST</t>
  </si>
  <si>
    <t>$COST/SF</t>
  </si>
  <si>
    <t>DIVISION WISE SUMMARY</t>
  </si>
  <si>
    <t>CSI DIVISIONS</t>
  </si>
  <si>
    <t>01-General Conditions</t>
  </si>
  <si>
    <t>02-Demolition Of Existing Items</t>
  </si>
  <si>
    <t>26-Electrical</t>
  </si>
  <si>
    <t>27-Communications</t>
  </si>
  <si>
    <t>28-Electronic Safety &amp; security</t>
  </si>
  <si>
    <t>SUB TOTAL</t>
  </si>
  <si>
    <t>PROFIT</t>
  </si>
  <si>
    <t>CONTINGENCY</t>
  </si>
  <si>
    <t>NET TOTAL</t>
  </si>
  <si>
    <t>QUANTITY</t>
  </si>
  <si>
    <t>WASTE</t>
  </si>
  <si>
    <t>TOTAL QTY</t>
  </si>
  <si>
    <t>UNIT</t>
  </si>
  <si>
    <t>COST/UNIT</t>
  </si>
  <si>
    <t>MATERIAL TOTAL</t>
  </si>
  <si>
    <t>01. GENERAL CONDITIONS</t>
  </si>
  <si>
    <t>INDIRECT PROJECT COSTS</t>
  </si>
  <si>
    <t>General Liability Insurance</t>
  </si>
  <si>
    <t>Mo</t>
  </si>
  <si>
    <t>General Conditions (Backoffice Overhead)</t>
  </si>
  <si>
    <t>DIRECT PROJECT COSTS</t>
  </si>
  <si>
    <t>Bonding Fee (If required)</t>
  </si>
  <si>
    <t>%</t>
  </si>
  <si>
    <t>Access Control (Pipe Scaffolding or Boom/Scissor Lifts)</t>
  </si>
  <si>
    <t>Equipment Rental</t>
  </si>
  <si>
    <t>Travel, Tools, Gas</t>
  </si>
  <si>
    <t>Field Office</t>
  </si>
  <si>
    <t>Temp. Facilities</t>
  </si>
  <si>
    <t>Temp. Signage and Protection</t>
  </si>
  <si>
    <t>Temp. Fencing</t>
  </si>
  <si>
    <t>Field Superintendent/Foreman (Full Time)</t>
  </si>
  <si>
    <t>Project Manager (Part Time)</t>
  </si>
  <si>
    <t>02. DEMOLITION OF EXISTING ITEMS</t>
  </si>
  <si>
    <t>SF</t>
  </si>
  <si>
    <t>LF</t>
  </si>
  <si>
    <t>EA</t>
  </si>
  <si>
    <t>NOTES FOR CLIENTS</t>
  </si>
  <si>
    <t>SUBTOTAL</t>
  </si>
  <si>
    <t>THIS EXCEL STATEMENT IS EDITABLE AND CAN BE MODIFIED AS NEEDED.</t>
  </si>
  <si>
    <t>GENERAL CONDITIONS</t>
  </si>
  <si>
    <t>26. ELECTRICAL</t>
  </si>
  <si>
    <t xml:space="preserve">RECEPTACLES &amp; DISCONNECT SWITCHES </t>
  </si>
  <si>
    <t xml:space="preserve">LIGHTING CONTROLS </t>
  </si>
  <si>
    <t xml:space="preserve">LIGHTING FIXTURES </t>
  </si>
  <si>
    <t xml:space="preserve">CIRCUIT BREAKERS </t>
  </si>
  <si>
    <t>TOTAL MANHOURS</t>
  </si>
  <si>
    <t>LABOR RATE</t>
  </si>
  <si>
    <t>TOTAL LABOR
COST</t>
  </si>
  <si>
    <t>LABOR + MAT TOTAL COST</t>
  </si>
  <si>
    <t>L+M UNIT COST</t>
  </si>
  <si>
    <t>27. COMMUNICATIONS</t>
  </si>
  <si>
    <t>28. ELECTRONIC SAFETY &amp; SECURITY</t>
  </si>
  <si>
    <t>WIRES &amp; CONDUITS</t>
  </si>
  <si>
    <t>AV COMMUNICATION DEVICES</t>
  </si>
  <si>
    <t>TELECOMMUNICATION DEVICES</t>
  </si>
  <si>
    <t>FIRE ALARM DEVICES</t>
  </si>
  <si>
    <t>SECURITY DEVICES</t>
  </si>
  <si>
    <t>Crew Size</t>
  </si>
  <si>
    <t>Working Days</t>
  </si>
  <si>
    <t>Months</t>
  </si>
  <si>
    <r>
      <rPr>
        <b/>
        <sz val="12"/>
        <rFont val="Abadi"/>
        <family val="2"/>
      </rPr>
      <t>NOTES:</t>
    </r>
    <r>
      <rPr>
        <b/>
        <sz val="12"/>
        <color rgb="FFFF0000"/>
        <rFont val="Abadi"/>
        <family val="2"/>
      </rPr>
      <t xml:space="preserve"> PRICES OF LABOR AND MATERIALS ARE TAKEN FROM ONLINE MARKET RESOURCES AND CAN DIFFER FROM LOCAL VENDOR/SUPPLIER, RESPECTED CLIENTS ARE ADVISED TO DOUBLE CHECK TO MAKE SURE THE BID IS COMPETITIVE.</t>
    </r>
  </si>
  <si>
    <t>Units Legends; LS=Lump sum, LF=Linear Footage, CY=Cubic Yard, SF=Square Footage, EA=Count/Each</t>
  </si>
  <si>
    <t>PROJECT</t>
  </si>
  <si>
    <t>ADDRESS</t>
  </si>
  <si>
    <t>Total Man-hours</t>
  </si>
  <si>
    <t>DEMOLITION</t>
  </si>
  <si>
    <t>Remove Existing Light Fixtures, Power &amp; Data Outlets, Security/Audio &amp; Fire Alarm Devices &amp; Disconnect Mechanical Equipments W/Associated Wiring &amp; Conduits From Area</t>
  </si>
  <si>
    <t>Relocate Existing Electrical Panel</t>
  </si>
  <si>
    <t>RELOCATION</t>
  </si>
  <si>
    <t>2#18 Stranded, Plenum-Rated (CMP) Cable</t>
  </si>
  <si>
    <t>#12 AWG THWN Cu</t>
  </si>
  <si>
    <t>#10 AWG THWN Cu</t>
  </si>
  <si>
    <t>#8 AWG THWN Cu</t>
  </si>
  <si>
    <t>#6 AWG THWN Cu</t>
  </si>
  <si>
    <t>#2 AWG THWN Cu</t>
  </si>
  <si>
    <t>#1/0 AWG THWN Cu</t>
  </si>
  <si>
    <t>#250 kCMIL THWN Cu</t>
  </si>
  <si>
    <t>3/4" EMT Conduit</t>
  </si>
  <si>
    <t>1-1/4" EMT Conduit</t>
  </si>
  <si>
    <t>1-1/2" EMT Conduit</t>
  </si>
  <si>
    <t>2-1/2" EMT Conduit</t>
  </si>
  <si>
    <t>15 Amp/3 Pole HACR Breaker</t>
  </si>
  <si>
    <t>20 Amp/1 Pole Breaker</t>
  </si>
  <si>
    <t>20 Amp/1 Pole Handle Lock-On Breaker</t>
  </si>
  <si>
    <t>20 Amp/2 Pole Breaker</t>
  </si>
  <si>
    <t>20 Amp/3 Pole HACR Breaker</t>
  </si>
  <si>
    <t>100 Amp/3 Pole Breaker</t>
  </si>
  <si>
    <t>110 Amp/3 Pole HACR Breaker</t>
  </si>
  <si>
    <t>20A/2P Disconnect Switch</t>
  </si>
  <si>
    <t>Duplex Ceiling Mounted Receptacle</t>
  </si>
  <si>
    <t>Duplex Receptacle</t>
  </si>
  <si>
    <t>GFCI Duplex Receptacle</t>
  </si>
  <si>
    <t>Quad Receptacle</t>
  </si>
  <si>
    <t>Bluetooth Radio Module W/Timeclock Functionality NXBTC</t>
  </si>
  <si>
    <t>Dimmer Switch</t>
  </si>
  <si>
    <t>Emergency Relay</t>
  </si>
  <si>
    <t>Lutron Diva Single Pole Wall Switch - Matte Snow</t>
  </si>
  <si>
    <t>NX Lighting Control System Touchscreen, #NXSW-TH3-WH</t>
  </si>
  <si>
    <t>NXFRD-UNV Forward/Reverse Dim</t>
  </si>
  <si>
    <t>Remote Driver</t>
  </si>
  <si>
    <t>Exit Sign</t>
  </si>
  <si>
    <t>POWER DISTRIBUTION</t>
  </si>
  <si>
    <t>Transformer XFMR, 75 kVA, 480V, 3 Phase Primary, 208V/120Y Secondary</t>
  </si>
  <si>
    <t>MISCELLANEOUS</t>
  </si>
  <si>
    <t>Ground Rod</t>
  </si>
  <si>
    <t>Junction Box (Galvanized Steel)</t>
  </si>
  <si>
    <t>Thermostat W/Junction Box</t>
  </si>
  <si>
    <t>4#16 AWG Shielded Wire</t>
  </si>
  <si>
    <t>CAT6 Cable</t>
  </si>
  <si>
    <t>1" EMT Conduit</t>
  </si>
  <si>
    <t>1" EMT Conduit W/ Nylon Pull Wire</t>
  </si>
  <si>
    <t>SP, Sound System Speaker W/ Galvanized, 1-Piece Pressed Steel Knockout Back Box</t>
  </si>
  <si>
    <t>3/4" FRT Plywood Telephone Backboard</t>
  </si>
  <si>
    <t>NTW, Network Rack Wall Mounted, Tripp Lite 12U #SRW12US</t>
  </si>
  <si>
    <t>Tel/Data Outlet</t>
  </si>
  <si>
    <t>Traffic Counter W/ Galvanized, 1-Piece Pressed Steel Knockout Back Box</t>
  </si>
  <si>
    <t>Wireless Access Point W/ Galvanized, 1-Piece Pressed Steel Knockout Back Box</t>
  </si>
  <si>
    <t>2#14 FPLP</t>
  </si>
  <si>
    <t>CAT6 CMP Cable</t>
  </si>
  <si>
    <t>FEC, Fire Alarm Control Panel</t>
  </si>
  <si>
    <t>Fire Alarm Combination Horn/Strobe Unit</t>
  </si>
  <si>
    <t>Fire Alarm Strobe Unit</t>
  </si>
  <si>
    <t>Security Camera W/ Galvanized, 1-Piece Pressed Steel Knockout Back Box</t>
  </si>
  <si>
    <t>Note: Tenants EC Shall Include In His Bid The Cost Of Complete Functional FA System To Meet LL &amp; Code Requirements
All FA Work To Be At Tenants EC Expense</t>
  </si>
  <si>
    <t>E101</t>
  </si>
  <si>
    <t>E101, E201</t>
  </si>
  <si>
    <t>E201</t>
  </si>
  <si>
    <t>E401</t>
  </si>
  <si>
    <t>DM-100</t>
  </si>
  <si>
    <t>KA, 3.5" Dia Recessed Round Adjustable Downlight, Amerlux, #HDL-HP-R-CP-A17-TL-20-120-LE/TE/HDL-HPRA-A17-TL, 20W, 1028 LM, 3000K, 90CRI</t>
  </si>
  <si>
    <t>KA1, 3.5" Dia Recessed Round Adjustable Downlight, Amerlux, #HDL-HP-R-CP-A17-TL-20-120-LE/TE/HDL-HPRA-A17-TL, 20W, 1106 LM, 3000K, 90CRI</t>
  </si>
  <si>
    <t>KA1-EM, 3.5" Dia Recessed Round Adjustable Downlight W/Emergency Battery Backups, Amerlux, #HDL-HP-R-CP-A17-TL-20-120-LE/TE/HDL-HPRA-A17-TL, 20W, 1106 LM, 3000K, 90CRI</t>
  </si>
  <si>
    <t>KA2, 3.5" Dia Recessed Round Adjustable Downlight, Amerlux, #HDL-HP-R-CP-A17-TL-20-120-LE/TE/HDL-HPRA-A17-TL, 20W, 1106 LM, 3000K, 90CRI</t>
  </si>
  <si>
    <t>KA3, 3.5" Dia Recessed Round Adjustable Downlight, Amerlux, #HDL-HP-R-CP-A17-TL-20-120-LE/TE/HDL-HPRA-A17-TL, 20W, 1106 LM, 3000K, 90CRI</t>
  </si>
  <si>
    <t>KA3-EM, 3.5" Dia Recessed Round Adjustable Downlight W/Emergency Battery Backups, Amerlux, #HDL-HP-R-CP-A17-TL-20-120-LE/TE/HDL-HPRA-A17-TL, 20W, 1106 LM, 3000K, 90CRI</t>
  </si>
  <si>
    <t>KA-EM, 3.5" Dia Recessed Round Adjustable Downlight W/Emergency Battery Backup, Amerlux, #HDL-HP-R-CP-A17-TL-20-120-LE/TE/HDL-HPRA-A17-TL, 20W, 1028 LM, 3000K, 90CRI</t>
  </si>
  <si>
    <t>KB, Linear LED Strip Light, Feelux, #NDP-30K-C90-STD-S-HWFPTH9/WP, 3.9W/FT, 3000K, 90CRI</t>
  </si>
  <si>
    <t>KB1, Linear LED Strip Light, Feelux, #NDP-30K-C90-STD-S-HWFPTH9/WP, 4.4W/FT, 3000K, 90CRI</t>
  </si>
  <si>
    <t>KC, 2'x2' Edgelit LED Panel Light, Recessed, RAB Lighting, #T34FA2X2-TUNABLE LED WHITE-3000K-6500K, 18W, 2282 LM</t>
  </si>
  <si>
    <t>KC-EM, 2'x2' Edgelit LED Panel Light, Recessed W/ Emergency Battery Backup, RAB Lighting, #T34FA2X2-TUNABLE LED WHITE-3000K-6500K, 18W, 2282 LM</t>
  </si>
  <si>
    <t>KD, Grazer, Surface Mounted, Acolyte, #CHAS20G-G-HOUSING COLOR-RB-90-SWS220, 6W/FT, 526.3 LM/FT, 3000K, 90CRI</t>
  </si>
  <si>
    <t>D1, Chandelier, Mfg: 1st DIBS, #MURANO CHANDELIER W/(52) CARAMAL GLASS PETALS, 7 Light Bulbs, E14, 2700K</t>
  </si>
  <si>
    <t>D2, Decorative Wall Sconce, Mfg: RH, #MONTREUX Sconce, 2700K, 19W, 2565 LM</t>
  </si>
  <si>
    <t>D3, Decorative Wall Sconce, Mfg: CB2, #BENDICT White &amp; Black Strip Marble Wall Sconce By GOOP, 12W</t>
  </si>
  <si>
    <t>D4, Decorative Wall Sconce, Mfg: Arhaus, #ANDREAS 2-Light Wall Sconce, (2) LED T9 Filament E26 Bulbs, 2200K, 60W</t>
  </si>
  <si>
    <t>3/4" Conn Ss Stl - Emt</t>
  </si>
  <si>
    <t>3/4" Coupling Ss Stl - Emt</t>
  </si>
  <si>
    <t>3/4" 1-H Strap - Emt - Steel</t>
  </si>
  <si>
    <t>#8 To #10 X 7/8 Plas Anchor (3/16)</t>
  </si>
  <si>
    <t>#10 X 1 P/H Self-Tap Screw</t>
  </si>
  <si>
    <t>1-1/4" Conn Ss Stl - Emt</t>
  </si>
  <si>
    <t>1-1/4" Coupling Ss Stl - Emt</t>
  </si>
  <si>
    <t>1-1/4" 1-H Strap - Emt - Steel</t>
  </si>
  <si>
    <t>1-1/2" Conn Ss Stl - Emt</t>
  </si>
  <si>
    <t>1-1/2" Coupling Ss Stl - Emt</t>
  </si>
  <si>
    <t>1-1/2" 1-H Strap - Emt - Steel</t>
  </si>
  <si>
    <t>2-1/2" Conn Ss Stl - Emt</t>
  </si>
  <si>
    <t>2-1/2" Coupling Ss Stl - Emt</t>
  </si>
  <si>
    <t>2-1/2" 1-H Strap - Emt - Steel</t>
  </si>
  <si>
    <t>1" Conn Ss Stl - Emt</t>
  </si>
  <si>
    <t>1" Coupling Ss Stl - Emt</t>
  </si>
  <si>
    <t>1" 1-H Strap - Emt - Steel</t>
  </si>
  <si>
    <t>UNIT MANHOUR</t>
  </si>
  <si>
    <t>LS</t>
  </si>
  <si>
    <t xml:space="preserve"> DALLAS, TX 75225</t>
  </si>
  <si>
    <t>ELECTRICAL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</si>
</sst>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_(&quot;$&quot;* #,##0.0_);_(&quot;$&quot;* \(#,##0.0\);_(&quot;$&quot;* &quot;-&quot;??_);_(@_)"/>
    <numFmt numFmtId="167" formatCode="0.0_ "/>
    <numFmt numFmtId="168" formatCode="&quot;$&quot;#,##0"/>
    <numFmt numFmtId="169" formatCode="_(&quot;$&quot;* #,##0_);_(&quot;$&quot;* \(#,##0\);_(&quot;$&quot;* &quot;-&quot;??_);_(@_)"/>
    <numFmt numFmtId="170" formatCode="_(&quot;$&quot;* #,##0_);_(&quot;$&quot;* \(#,##0\);_(&quot;$&quot;* &quot;-&quot;?_);_(@_)"/>
    <numFmt numFmtId="171" formatCode="_([$$-409]* #,##0.00_);_([$$-409]* \(#,##0.00\);_([$$-409]* &quot;-&quot;??_);_(@_)"/>
    <numFmt numFmtId="172" formatCode="_([$$-409]* #,##0_);_([$$-409]* \(#,##0\);_([$$-409]* &quot;-&quot;??_);_(@_)"/>
    <numFmt numFmtId="173" formatCode="_(&quot;$&quot;* #,##0.00_);_(&quot;$&quot;* \(#,##0.00\);_(&quot;$&quot;* &quot;-&quot;?_);_(@_)"/>
    <numFmt numFmtId="174" formatCode="_(&quot;$&quot;* #,##0.0_);_(&quot;$&quot;* \(#,##0.0\);_(&quot;$&quot;* &quot;-&quot;?_);_(@_)"/>
    <numFmt numFmtId="175" formatCode="0.000"/>
    <numFmt numFmtId="176" formatCode="_(* #,##0_);_(* \(#,##0\);_(* &quot;-&quot;??_);_(@_)"/>
    <numFmt numFmtId="177" formatCode="&quot;$&quot;#,##0.0"/>
  </numFmts>
  <fonts count="4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Abadi"/>
      <family val="2"/>
    </font>
    <font>
      <b/>
      <sz val="12"/>
      <color theme="0"/>
      <name val="Abadi"/>
      <family val="2"/>
    </font>
    <font>
      <sz val="12"/>
      <name val="Abadi"/>
      <family val="2"/>
    </font>
    <font>
      <b/>
      <sz val="11"/>
      <color theme="1"/>
      <name val="Abadi"/>
      <family val="2"/>
    </font>
    <font>
      <sz val="11"/>
      <color theme="1"/>
      <name val="Abadi"/>
      <family val="2"/>
    </font>
    <font>
      <b/>
      <sz val="14"/>
      <color rgb="FFFF0000"/>
      <name val="Abadi"/>
      <family val="2"/>
    </font>
    <font>
      <b/>
      <sz val="14"/>
      <color theme="1"/>
      <name val="Abadi"/>
      <family val="2"/>
    </font>
    <font>
      <b/>
      <sz val="12"/>
      <name val="Abadi"/>
      <family val="2"/>
    </font>
    <font>
      <b/>
      <sz val="12"/>
      <color theme="1"/>
      <name val="Abadi"/>
      <family val="2"/>
    </font>
    <font>
      <sz val="12"/>
      <color theme="1"/>
      <name val="Abadi"/>
      <family val="2"/>
    </font>
    <font>
      <sz val="11"/>
      <name val="Abadi"/>
      <family val="2"/>
    </font>
    <font>
      <b/>
      <sz val="12"/>
      <color rgb="FFFF0000"/>
      <name val="Abadi"/>
      <family val="2"/>
    </font>
    <font>
      <b/>
      <sz val="11"/>
      <color rgb="FFFF0000"/>
      <name val="Abadi"/>
      <family val="2"/>
    </font>
    <font>
      <sz val="18"/>
      <name val="Abadi"/>
      <family val="2"/>
    </font>
    <font>
      <b/>
      <sz val="14"/>
      <name val="Abadi"/>
      <family val="2"/>
    </font>
    <font>
      <sz val="12"/>
      <color theme="0"/>
      <name val="Abadi"/>
      <family val="2"/>
    </font>
    <font>
      <b/>
      <sz val="11"/>
      <color theme="0"/>
      <name val="Abadi"/>
      <family val="2"/>
    </font>
    <font>
      <sz val="11"/>
      <color theme="1"/>
      <name val="Abadi"/>
      <family val="2"/>
    </font>
    <font>
      <b/>
      <sz val="14"/>
      <color rgb="FF002060"/>
      <name val="Abadi"/>
      <family val="2"/>
    </font>
    <font>
      <b/>
      <sz val="12"/>
      <color rgb="FFFF0000"/>
      <name val="Abadi"/>
      <family val="2"/>
    </font>
    <font>
      <b/>
      <sz val="12"/>
      <color rgb="FF002060"/>
      <name val="Abadi"/>
      <family val="2"/>
    </font>
    <font>
      <b/>
      <sz val="16"/>
      <color theme="0"/>
      <name val="Abadi"/>
      <family val="2"/>
    </font>
    <font>
      <sz val="12"/>
      <name val="Abadi"/>
      <family val="2"/>
    </font>
    <font>
      <sz val="12"/>
      <color rgb="FFFF0000"/>
      <name val="Abadi"/>
      <family val="2"/>
    </font>
    <font>
      <b/>
      <sz val="14"/>
      <color theme="1"/>
      <name val="Calibri"/>
      <family val="2"/>
      <scheme val="minor"/>
    </font>
    <font>
      <sz val="14"/>
      <name val="Abadi"/>
      <family val="2"/>
    </font>
    <font>
      <sz val="14"/>
      <color theme="1"/>
      <name val="Abadi"/>
      <family val="2"/>
    </font>
    <font>
      <b/>
      <sz val="12"/>
      <color rgb="FF002060"/>
      <name val="Abadi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gradientFill degree="90">
        <stop position="0">
          <color theme="5" tint="-0.25098422193060094"/>
        </stop>
        <stop position="1">
          <color theme="0" tint="-0.49797051911984619"/>
        </stop>
      </gradientFill>
    </fill>
    <fill>
      <gradientFill degree="90">
        <stop position="0">
          <color theme="5" tint="-0.25098422193060094"/>
        </stop>
        <stop position="1">
          <color theme="0" tint="-0.49794000061037019"/>
        </stop>
      </gradientFill>
    </fill>
    <fill>
      <gradientFill degree="270">
        <stop position="0">
          <color rgb="FFAAD2DA"/>
        </stop>
        <stop position="1">
          <color rgb="FF4A909A"/>
        </stop>
      </gradientFill>
    </fill>
    <fill>
      <gradientFill>
        <stop position="0">
          <color theme="5" tint="0.79995117038483843"/>
        </stop>
        <stop position="1">
          <color theme="5" tint="-0.25098422193060094"/>
        </stop>
      </gradientFill>
    </fill>
    <fill>
      <gradientFill>
        <stop position="0">
          <color theme="5" tint="0.79992065187536243"/>
        </stop>
        <stop position="1">
          <color theme="5" tint="-0.25098422193060094"/>
        </stop>
      </gradientFill>
    </fill>
    <fill>
      <gradientFill degree="90">
        <stop position="0">
          <color theme="5"/>
        </stop>
        <stop position="1">
          <color theme="2" tint="-9.8025452436902985E-2"/>
        </stop>
      </gradient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-0.499984740745262"/>
        <bgColor indexed="64"/>
      </patternFill>
    </fill>
  </fills>
  <borders count="8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22"/>
      </left>
      <right/>
      <top style="thin">
        <color indexed="22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medium">
        <color indexed="64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medium">
        <color indexed="64"/>
      </right>
      <top/>
      <bottom style="thin">
        <color indexed="22"/>
      </bottom>
      <diagonal/>
    </border>
  </borders>
  <cellStyleXfs count="28">
    <xf numFmtId="0" fontId="0" fillId="0" borderId="0"/>
    <xf numFmtId="44" fontId="5" fillId="0" borderId="0" applyFont="0" applyFill="0" applyBorder="0" applyAlignment="0" applyProtection="0"/>
    <xf numFmtId="0" fontId="5" fillId="4" borderId="37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5" fillId="4" borderId="37" applyNumberFormat="0" applyFont="0" applyAlignment="0" applyProtection="0"/>
    <xf numFmtId="0" fontId="5" fillId="4" borderId="37" applyNumberFormat="0" applyFont="0" applyAlignment="0" applyProtection="0"/>
    <xf numFmtId="0" fontId="5" fillId="4" borderId="37" applyNumberFormat="0" applyFont="0" applyAlignment="0" applyProtection="0"/>
    <xf numFmtId="0" fontId="5" fillId="4" borderId="37" applyNumberFormat="0" applyFont="0" applyAlignment="0" applyProtection="0"/>
    <xf numFmtId="0" fontId="5" fillId="4" borderId="37" applyNumberFormat="0" applyFont="0" applyAlignment="0" applyProtection="0"/>
    <xf numFmtId="0" fontId="5" fillId="4" borderId="37" applyNumberFormat="0" applyFont="0" applyAlignment="0" applyProtection="0"/>
    <xf numFmtId="0" fontId="8" fillId="5" borderId="4" applyAlignment="0">
      <alignment horizontal="center" vertical="center"/>
    </xf>
    <xf numFmtId="0" fontId="9" fillId="6" borderId="4" applyAlignment="0">
      <alignment horizontal="center" vertical="center"/>
    </xf>
    <xf numFmtId="164" fontId="5" fillId="7" borderId="4">
      <alignment horizontal="right" vertical="center"/>
    </xf>
    <xf numFmtId="164" fontId="5" fillId="7" borderId="4">
      <alignment horizontal="right" vertical="center"/>
    </xf>
    <xf numFmtId="0" fontId="10" fillId="8" borderId="38" applyBorder="0" applyAlignment="0">
      <alignment horizontal="left" vertical="center" wrapText="1"/>
    </xf>
    <xf numFmtId="0" fontId="11" fillId="9" borderId="38" applyBorder="0" applyAlignment="0">
      <alignment horizontal="left" vertical="center" wrapText="1"/>
    </xf>
    <xf numFmtId="164" fontId="12" fillId="10" borderId="39" applyBorder="0">
      <alignment horizontal="center" vertical="center"/>
    </xf>
    <xf numFmtId="164" fontId="13" fillId="10" borderId="39" applyBorder="0">
      <alignment horizontal="center" vertical="center"/>
    </xf>
    <xf numFmtId="0" fontId="1" fillId="4" borderId="37" applyNumberFormat="0" applyFont="0" applyAlignment="0" applyProtection="0"/>
    <xf numFmtId="43" fontId="5" fillId="0" borderId="0" applyFont="0" applyFill="0" applyBorder="0" applyAlignment="0" applyProtection="0"/>
  </cellStyleXfs>
  <cellXfs count="289">
    <xf numFmtId="0" fontId="0" fillId="0" borderId="0" xfId="0"/>
    <xf numFmtId="0" fontId="5" fillId="2" borderId="0" xfId="11" applyFill="1"/>
    <xf numFmtId="0" fontId="3" fillId="2" borderId="0" xfId="9" applyFont="1" applyFill="1" applyAlignment="1">
      <alignment vertical="center"/>
    </xf>
    <xf numFmtId="0" fontId="5" fillId="0" borderId="0" xfId="11"/>
    <xf numFmtId="0" fontId="2" fillId="0" borderId="0" xfId="11" applyFont="1"/>
    <xf numFmtId="0" fontId="5" fillId="0" borderId="0" xfId="11" applyAlignment="1">
      <alignment wrapText="1"/>
    </xf>
    <xf numFmtId="165" fontId="5" fillId="0" borderId="0" xfId="11" applyNumberFormat="1"/>
    <xf numFmtId="2" fontId="5" fillId="0" borderId="0" xfId="11" applyNumberFormat="1"/>
    <xf numFmtId="166" fontId="5" fillId="0" borderId="0" xfId="11" applyNumberFormat="1"/>
    <xf numFmtId="44" fontId="5" fillId="0" borderId="0" xfId="11" applyNumberFormat="1"/>
    <xf numFmtId="0" fontId="2" fillId="0" borderId="0" xfId="11" applyFont="1" applyAlignment="1">
      <alignment horizontal="center" vertical="center"/>
    </xf>
    <xf numFmtId="0" fontId="4" fillId="0" borderId="0" xfId="11" applyFont="1" applyAlignment="1">
      <alignment horizontal="justify" vertical="center" wrapText="1"/>
    </xf>
    <xf numFmtId="165" fontId="4" fillId="0" borderId="0" xfId="11" applyNumberFormat="1" applyFont="1" applyAlignment="1">
      <alignment horizontal="right" vertical="center"/>
    </xf>
    <xf numFmtId="2" fontId="4" fillId="0" borderId="0" xfId="11" applyNumberFormat="1" applyFont="1" applyAlignment="1">
      <alignment horizontal="right" vertical="center"/>
    </xf>
    <xf numFmtId="0" fontId="4" fillId="0" borderId="0" xfId="11" applyFont="1" applyAlignment="1">
      <alignment horizontal="right" vertical="center"/>
    </xf>
    <xf numFmtId="166" fontId="4" fillId="0" borderId="0" xfId="11" applyNumberFormat="1" applyFont="1" applyAlignment="1">
      <alignment horizontal="right" vertical="center"/>
    </xf>
    <xf numFmtId="44" fontId="4" fillId="0" borderId="0" xfId="11" applyNumberFormat="1" applyFont="1" applyAlignment="1">
      <alignment horizontal="right" vertical="center"/>
    </xf>
    <xf numFmtId="0" fontId="3" fillId="0" borderId="0" xfId="9" applyFont="1" applyAlignment="1">
      <alignment vertical="center"/>
    </xf>
    <xf numFmtId="164" fontId="5" fillId="0" borderId="0" xfId="11" applyNumberFormat="1" applyAlignment="1">
      <alignment horizontal="right" vertical="center"/>
    </xf>
    <xf numFmtId="1" fontId="16" fillId="0" borderId="5" xfId="2" applyNumberFormat="1" applyFont="1" applyFill="1" applyBorder="1" applyAlignment="1">
      <alignment horizontal="center" vertical="top"/>
    </xf>
    <xf numFmtId="0" fontId="16" fillId="0" borderId="7" xfId="2" applyNumberFormat="1" applyFont="1" applyFill="1" applyBorder="1" applyAlignment="1">
      <alignment horizontal="left" vertical="center" wrapText="1"/>
    </xf>
    <xf numFmtId="167" fontId="16" fillId="0" borderId="7" xfId="2" applyNumberFormat="1" applyFont="1" applyFill="1" applyBorder="1" applyAlignment="1">
      <alignment horizontal="right" vertical="center"/>
    </xf>
    <xf numFmtId="9" fontId="16" fillId="0" borderId="7" xfId="2" applyNumberFormat="1" applyFont="1" applyFill="1" applyBorder="1" applyAlignment="1">
      <alignment horizontal="right" vertical="center"/>
    </xf>
    <xf numFmtId="165" fontId="16" fillId="0" borderId="7" xfId="2" applyNumberFormat="1" applyFont="1" applyFill="1" applyBorder="1" applyAlignment="1">
      <alignment horizontal="right" vertical="center"/>
    </xf>
    <xf numFmtId="0" fontId="16" fillId="0" borderId="7" xfId="2" applyNumberFormat="1" applyFont="1" applyFill="1" applyBorder="1" applyAlignment="1">
      <alignment horizontal="right" vertical="center"/>
    </xf>
    <xf numFmtId="44" fontId="16" fillId="0" borderId="7" xfId="2" applyNumberFormat="1" applyFont="1" applyFill="1" applyBorder="1" applyAlignment="1">
      <alignment horizontal="right" vertical="center"/>
    </xf>
    <xf numFmtId="169" fontId="16" fillId="0" borderId="7" xfId="2" applyNumberFormat="1" applyFont="1" applyFill="1" applyBorder="1" applyAlignment="1">
      <alignment horizontal="right" vertical="center"/>
    </xf>
    <xf numFmtId="0" fontId="17" fillId="0" borderId="9" xfId="0" applyFont="1" applyBorder="1" applyAlignment="1">
      <alignment horizontal="center" vertical="center"/>
    </xf>
    <xf numFmtId="0" fontId="16" fillId="0" borderId="0" xfId="8" applyFont="1" applyAlignment="1">
      <alignment vertical="center"/>
    </xf>
    <xf numFmtId="0" fontId="16" fillId="2" borderId="0" xfId="8" applyFont="1" applyFill="1" applyAlignment="1">
      <alignment vertical="center"/>
    </xf>
    <xf numFmtId="0" fontId="18" fillId="0" borderId="0" xfId="0" applyFont="1"/>
    <xf numFmtId="0" fontId="18" fillId="2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1" fillId="0" borderId="6" xfId="2" applyNumberFormat="1" applyFont="1" applyFill="1" applyBorder="1" applyAlignment="1">
      <alignment horizontal="center" vertical="center" wrapText="1"/>
    </xf>
    <xf numFmtId="165" fontId="16" fillId="0" borderId="7" xfId="12" applyNumberFormat="1" applyFont="1" applyFill="1" applyBorder="1" applyAlignment="1">
      <alignment horizontal="right" vertical="center"/>
    </xf>
    <xf numFmtId="9" fontId="16" fillId="0" borderId="7" xfId="12" applyNumberFormat="1" applyFont="1" applyFill="1" applyBorder="1" applyAlignment="1">
      <alignment horizontal="right" vertical="center"/>
    </xf>
    <xf numFmtId="0" fontId="16" fillId="0" borderId="7" xfId="2" applyFont="1" applyFill="1" applyBorder="1" applyAlignment="1">
      <alignment horizontal="left" vertical="center" wrapText="1"/>
    </xf>
    <xf numFmtId="166" fontId="17" fillId="0" borderId="20" xfId="0" applyNumberFormat="1" applyFont="1" applyBorder="1" applyAlignment="1">
      <alignment horizontal="center" vertical="center"/>
    </xf>
    <xf numFmtId="171" fontId="22" fillId="0" borderId="0" xfId="0" applyNumberFormat="1" applyFont="1" applyAlignment="1">
      <alignment vertical="top"/>
    </xf>
    <xf numFmtId="171" fontId="22" fillId="0" borderId="21" xfId="0" applyNumberFormat="1" applyFont="1" applyBorder="1" applyAlignment="1">
      <alignment vertical="top"/>
    </xf>
    <xf numFmtId="0" fontId="23" fillId="0" borderId="0" xfId="8" applyFont="1" applyAlignment="1">
      <alignment vertical="center"/>
    </xf>
    <xf numFmtId="0" fontId="18" fillId="0" borderId="3" xfId="0" applyFont="1" applyBorder="1"/>
    <xf numFmtId="166" fontId="23" fillId="0" borderId="20" xfId="0" applyNumberFormat="1" applyFont="1" applyBorder="1" applyAlignment="1">
      <alignment vertical="top"/>
    </xf>
    <xf numFmtId="0" fontId="17" fillId="0" borderId="0" xfId="0" applyFont="1"/>
    <xf numFmtId="0" fontId="24" fillId="0" borderId="0" xfId="0" applyFont="1" applyAlignment="1">
      <alignment horizontal="justify" vertical="center" wrapText="1"/>
    </xf>
    <xf numFmtId="165" fontId="24" fillId="0" borderId="0" xfId="0" applyNumberFormat="1" applyFont="1" applyAlignment="1">
      <alignment horizontal="right" vertical="center"/>
    </xf>
    <xf numFmtId="9" fontId="18" fillId="0" borderId="0" xfId="0" applyNumberFormat="1" applyFont="1" applyAlignment="1">
      <alignment horizontal="right" vertical="center"/>
    </xf>
    <xf numFmtId="2" fontId="24" fillId="0" borderId="0" xfId="0" applyNumberFormat="1" applyFont="1" applyAlignment="1">
      <alignment horizontal="right" vertical="center"/>
    </xf>
    <xf numFmtId="166" fontId="24" fillId="0" borderId="0" xfId="0" applyNumberFormat="1" applyFont="1" applyAlignment="1">
      <alignment horizontal="right" vertical="center"/>
    </xf>
    <xf numFmtId="44" fontId="24" fillId="0" borderId="0" xfId="0" applyNumberFormat="1" applyFont="1" applyAlignment="1">
      <alignment horizontal="right" vertical="center"/>
    </xf>
    <xf numFmtId="164" fontId="18" fillId="0" borderId="0" xfId="0" applyNumberFormat="1" applyFont="1" applyAlignment="1">
      <alignment horizontal="right" vertical="center"/>
    </xf>
    <xf numFmtId="0" fontId="18" fillId="0" borderId="0" xfId="11" applyFont="1"/>
    <xf numFmtId="0" fontId="18" fillId="2" borderId="0" xfId="11" applyFont="1" applyFill="1"/>
    <xf numFmtId="0" fontId="19" fillId="0" borderId="0" xfId="11" applyFont="1" applyAlignment="1">
      <alignment horizontal="left" vertical="center"/>
    </xf>
    <xf numFmtId="14" fontId="20" fillId="0" borderId="0" xfId="11" applyNumberFormat="1" applyFont="1" applyAlignment="1">
      <alignment horizontal="left" vertical="center" wrapText="1"/>
    </xf>
    <xf numFmtId="0" fontId="20" fillId="0" borderId="0" xfId="11" applyFont="1" applyAlignment="1">
      <alignment horizontal="left" vertical="center" wrapText="1"/>
    </xf>
    <xf numFmtId="0" fontId="17" fillId="0" borderId="0" xfId="11" applyFont="1" applyAlignment="1">
      <alignment horizontal="center" vertical="center"/>
    </xf>
    <xf numFmtId="0" fontId="17" fillId="0" borderId="0" xfId="11" applyFont="1" applyAlignment="1">
      <alignment horizontal="center" vertical="center" wrapText="1"/>
    </xf>
    <xf numFmtId="0" fontId="17" fillId="0" borderId="9" xfId="11" applyFont="1" applyBorder="1" applyAlignment="1">
      <alignment horizontal="center" vertical="center"/>
    </xf>
    <xf numFmtId="0" fontId="17" fillId="2" borderId="0" xfId="11" applyFont="1" applyFill="1" applyAlignment="1">
      <alignment horizontal="center" vertical="center"/>
    </xf>
    <xf numFmtId="0" fontId="17" fillId="0" borderId="3" xfId="11" applyFont="1" applyBorder="1" applyAlignment="1">
      <alignment horizontal="center" vertical="center"/>
    </xf>
    <xf numFmtId="165" fontId="15" fillId="3" borderId="4" xfId="11" applyNumberFormat="1" applyFont="1" applyFill="1" applyBorder="1" applyAlignment="1">
      <alignment horizontal="center" vertical="center"/>
    </xf>
    <xf numFmtId="0" fontId="15" fillId="3" borderId="4" xfId="11" applyFont="1" applyFill="1" applyBorder="1" applyAlignment="1">
      <alignment horizontal="center" vertical="center"/>
    </xf>
    <xf numFmtId="2" fontId="15" fillId="3" borderId="4" xfId="11" applyNumberFormat="1" applyFont="1" applyFill="1" applyBorder="1" applyAlignment="1">
      <alignment horizontal="center" vertical="center"/>
    </xf>
    <xf numFmtId="166" fontId="15" fillId="3" borderId="4" xfId="11" applyNumberFormat="1" applyFont="1" applyFill="1" applyBorder="1" applyAlignment="1">
      <alignment horizontal="center" vertical="center"/>
    </xf>
    <xf numFmtId="166" fontId="15" fillId="3" borderId="4" xfId="11" applyNumberFormat="1" applyFont="1" applyFill="1" applyBorder="1" applyAlignment="1">
      <alignment horizontal="center" vertical="center" wrapText="1"/>
    </xf>
    <xf numFmtId="0" fontId="15" fillId="3" borderId="4" xfId="11" applyFont="1" applyFill="1" applyBorder="1" applyAlignment="1">
      <alignment horizontal="center" vertical="center" wrapText="1"/>
    </xf>
    <xf numFmtId="0" fontId="15" fillId="3" borderId="1" xfId="11" applyFont="1" applyFill="1" applyBorder="1" applyAlignment="1">
      <alignment horizontal="center" vertical="center"/>
    </xf>
    <xf numFmtId="0" fontId="16" fillId="0" borderId="0" xfId="9" applyFont="1" applyAlignment="1">
      <alignment vertical="center"/>
    </xf>
    <xf numFmtId="165" fontId="17" fillId="0" borderId="0" xfId="11" applyNumberFormat="1" applyFont="1" applyAlignment="1">
      <alignment horizontal="right" vertical="center"/>
    </xf>
    <xf numFmtId="2" fontId="17" fillId="0" borderId="0" xfId="11" applyNumberFormat="1" applyFont="1" applyAlignment="1">
      <alignment horizontal="right" vertical="center"/>
    </xf>
    <xf numFmtId="0" fontId="17" fillId="0" borderId="0" xfId="11" applyFont="1" applyAlignment="1">
      <alignment horizontal="right" vertical="center"/>
    </xf>
    <xf numFmtId="166" fontId="17" fillId="0" borderId="0" xfId="11" applyNumberFormat="1" applyFont="1" applyAlignment="1">
      <alignment horizontal="right" vertical="center"/>
    </xf>
    <xf numFmtId="44" fontId="17" fillId="0" borderId="0" xfId="11" applyNumberFormat="1" applyFont="1" applyAlignment="1">
      <alignment horizontal="right" vertical="center"/>
    </xf>
    <xf numFmtId="0" fontId="16" fillId="2" borderId="0" xfId="9" applyFont="1" applyFill="1" applyAlignment="1">
      <alignment vertical="center"/>
    </xf>
    <xf numFmtId="168" fontId="15" fillId="3" borderId="10" xfId="11" applyNumberFormat="1" applyFont="1" applyFill="1" applyBorder="1" applyAlignment="1">
      <alignment horizontal="center" vertical="center"/>
    </xf>
    <xf numFmtId="1" fontId="16" fillId="0" borderId="5" xfId="17" applyNumberFormat="1" applyFont="1" applyFill="1" applyBorder="1" applyAlignment="1">
      <alignment horizontal="center" vertical="top"/>
    </xf>
    <xf numFmtId="0" fontId="16" fillId="0" borderId="6" xfId="17" applyNumberFormat="1" applyFont="1" applyFill="1" applyBorder="1" applyAlignment="1">
      <alignment horizontal="center" vertical="center" wrapText="1"/>
    </xf>
    <xf numFmtId="165" fontId="16" fillId="0" borderId="7" xfId="15" applyNumberFormat="1" applyFont="1" applyFill="1" applyBorder="1" applyAlignment="1">
      <alignment horizontal="right" vertical="center"/>
    </xf>
    <xf numFmtId="0" fontId="16" fillId="0" borderId="7" xfId="15" applyNumberFormat="1" applyFont="1" applyFill="1" applyBorder="1" applyAlignment="1">
      <alignment horizontal="right" vertical="center"/>
    </xf>
    <xf numFmtId="44" fontId="16" fillId="0" borderId="7" xfId="17" applyNumberFormat="1" applyFont="1" applyFill="1" applyBorder="1" applyAlignment="1">
      <alignment horizontal="right" vertical="center"/>
    </xf>
    <xf numFmtId="169" fontId="16" fillId="0" borderId="7" xfId="17" applyNumberFormat="1" applyFont="1" applyFill="1" applyBorder="1" applyAlignment="1">
      <alignment horizontal="right" vertical="center"/>
    </xf>
    <xf numFmtId="44" fontId="16" fillId="0" borderId="7" xfId="5" applyFont="1" applyFill="1" applyBorder="1" applyAlignment="1">
      <alignment horizontal="right" vertical="center"/>
    </xf>
    <xf numFmtId="170" fontId="16" fillId="0" borderId="7" xfId="17" applyNumberFormat="1" applyFont="1" applyFill="1" applyBorder="1" applyAlignment="1" applyProtection="1">
      <alignment horizontal="right" vertical="center"/>
    </xf>
    <xf numFmtId="170" fontId="16" fillId="0" borderId="11" xfId="17" applyNumberFormat="1" applyFont="1" applyFill="1" applyBorder="1" applyAlignment="1" applyProtection="1">
      <alignment horizontal="right" vertical="center"/>
    </xf>
    <xf numFmtId="170" fontId="16" fillId="0" borderId="6" xfId="17" applyNumberFormat="1" applyFont="1" applyFill="1" applyBorder="1" applyAlignment="1" applyProtection="1">
      <alignment horizontal="left" vertical="top"/>
    </xf>
    <xf numFmtId="0" fontId="27" fillId="0" borderId="7" xfId="17" applyFont="1" applyFill="1" applyBorder="1" applyAlignment="1">
      <alignment horizontal="left" vertical="center" wrapText="1"/>
    </xf>
    <xf numFmtId="165" fontId="16" fillId="0" borderId="7" xfId="17" applyNumberFormat="1" applyFont="1" applyFill="1" applyBorder="1" applyAlignment="1">
      <alignment horizontal="right" vertical="center"/>
    </xf>
    <xf numFmtId="0" fontId="16" fillId="0" borderId="7" xfId="17" applyNumberFormat="1" applyFont="1" applyFill="1" applyBorder="1" applyAlignment="1">
      <alignment horizontal="right" vertical="center"/>
    </xf>
    <xf numFmtId="170" fontId="28" fillId="0" borderId="11" xfId="17" applyNumberFormat="1" applyFont="1" applyFill="1" applyBorder="1" applyAlignment="1" applyProtection="1">
      <alignment horizontal="right" vertical="center"/>
    </xf>
    <xf numFmtId="173" fontId="28" fillId="0" borderId="6" xfId="17" applyNumberFormat="1" applyFont="1" applyFill="1" applyBorder="1" applyAlignment="1" applyProtection="1">
      <alignment horizontal="left" vertical="top"/>
    </xf>
    <xf numFmtId="166" fontId="16" fillId="0" borderId="7" xfId="5" applyNumberFormat="1" applyFont="1" applyFill="1" applyBorder="1" applyAlignment="1">
      <alignment horizontal="right" vertical="center"/>
    </xf>
    <xf numFmtId="169" fontId="16" fillId="0" borderId="7" xfId="5" applyNumberFormat="1" applyFont="1" applyFill="1" applyBorder="1" applyAlignment="1">
      <alignment horizontal="right" vertical="center"/>
    </xf>
    <xf numFmtId="0" fontId="16" fillId="0" borderId="31" xfId="17" applyNumberFormat="1" applyFont="1" applyFill="1" applyBorder="1" applyAlignment="1">
      <alignment horizontal="center" vertical="center" wrapText="1"/>
    </xf>
    <xf numFmtId="1" fontId="16" fillId="0" borderId="12" xfId="17" applyNumberFormat="1" applyFont="1" applyFill="1" applyBorder="1" applyAlignment="1">
      <alignment horizontal="center" vertical="top"/>
    </xf>
    <xf numFmtId="0" fontId="16" fillId="0" borderId="13" xfId="17" applyNumberFormat="1" applyFont="1" applyFill="1" applyBorder="1" applyAlignment="1">
      <alignment horizontal="center" vertical="center" wrapText="1"/>
    </xf>
    <xf numFmtId="0" fontId="16" fillId="0" borderId="14" xfId="17" applyFont="1" applyFill="1" applyBorder="1" applyAlignment="1">
      <alignment horizontal="left" vertical="center" wrapText="1"/>
    </xf>
    <xf numFmtId="165" fontId="16" fillId="0" borderId="14" xfId="17" applyNumberFormat="1" applyFont="1" applyFill="1" applyBorder="1" applyAlignment="1">
      <alignment horizontal="right" vertical="center"/>
    </xf>
    <xf numFmtId="0" fontId="16" fillId="0" borderId="14" xfId="17" applyNumberFormat="1" applyFont="1" applyFill="1" applyBorder="1" applyAlignment="1">
      <alignment horizontal="right" vertical="center"/>
    </xf>
    <xf numFmtId="44" fontId="16" fillId="0" borderId="14" xfId="17" applyNumberFormat="1" applyFont="1" applyFill="1" applyBorder="1" applyAlignment="1">
      <alignment horizontal="right" vertical="center"/>
    </xf>
    <xf numFmtId="169" fontId="16" fillId="0" borderId="14" xfId="17" applyNumberFormat="1" applyFont="1" applyFill="1" applyBorder="1" applyAlignment="1">
      <alignment horizontal="right" vertical="center"/>
    </xf>
    <xf numFmtId="44" fontId="16" fillId="0" borderId="14" xfId="5" applyFont="1" applyFill="1" applyBorder="1" applyAlignment="1">
      <alignment horizontal="right" vertical="center"/>
    </xf>
    <xf numFmtId="170" fontId="16" fillId="0" borderId="14" xfId="17" applyNumberFormat="1" applyFont="1" applyFill="1" applyBorder="1" applyAlignment="1" applyProtection="1">
      <alignment horizontal="right" vertical="center"/>
    </xf>
    <xf numFmtId="170" fontId="16" fillId="0" borderId="34" xfId="17" applyNumberFormat="1" applyFont="1" applyFill="1" applyBorder="1" applyAlignment="1" applyProtection="1">
      <alignment horizontal="right" vertical="center"/>
    </xf>
    <xf numFmtId="170" fontId="16" fillId="0" borderId="13" xfId="17" applyNumberFormat="1" applyFont="1" applyFill="1" applyBorder="1" applyAlignment="1" applyProtection="1">
      <alignment horizontal="left" vertical="top"/>
    </xf>
    <xf numFmtId="0" fontId="17" fillId="0" borderId="35" xfId="11" applyFont="1" applyBorder="1" applyAlignment="1">
      <alignment horizontal="center" vertical="center"/>
    </xf>
    <xf numFmtId="166" fontId="17" fillId="0" borderId="0" xfId="11" applyNumberFormat="1" applyFont="1" applyAlignment="1">
      <alignment horizontal="center" vertical="center"/>
    </xf>
    <xf numFmtId="0" fontId="15" fillId="3" borderId="32" xfId="11" applyFont="1" applyFill="1" applyBorder="1" applyAlignment="1">
      <alignment horizontal="left" vertical="top"/>
    </xf>
    <xf numFmtId="0" fontId="15" fillId="3" borderId="33" xfId="11" applyFont="1" applyFill="1" applyBorder="1" applyAlignment="1">
      <alignment vertical="top"/>
    </xf>
    <xf numFmtId="0" fontId="29" fillId="3" borderId="33" xfId="11" applyFont="1" applyFill="1" applyBorder="1" applyAlignment="1">
      <alignment vertical="top"/>
    </xf>
    <xf numFmtId="9" fontId="29" fillId="3" borderId="33" xfId="11" applyNumberFormat="1" applyFont="1" applyFill="1" applyBorder="1" applyAlignment="1">
      <alignment vertical="top"/>
    </xf>
    <xf numFmtId="169" fontId="15" fillId="3" borderId="36" xfId="5" applyNumberFormat="1" applyFont="1" applyFill="1" applyBorder="1" applyAlignment="1">
      <alignment vertical="top"/>
    </xf>
    <xf numFmtId="164" fontId="16" fillId="0" borderId="0" xfId="9" applyNumberFormat="1" applyFont="1" applyAlignment="1">
      <alignment vertical="center"/>
    </xf>
    <xf numFmtId="9" fontId="29" fillId="3" borderId="33" xfId="0" applyNumberFormat="1" applyFont="1" applyFill="1" applyBorder="1" applyAlignment="1">
      <alignment vertical="top"/>
    </xf>
    <xf numFmtId="9" fontId="15" fillId="3" borderId="33" xfId="11" applyNumberFormat="1" applyFont="1" applyFill="1" applyBorder="1" applyAlignment="1">
      <alignment horizontal="center" vertical="top"/>
    </xf>
    <xf numFmtId="44" fontId="16" fillId="0" borderId="0" xfId="9" applyNumberFormat="1" applyFont="1" applyAlignment="1">
      <alignment vertical="center"/>
    </xf>
    <xf numFmtId="169" fontId="16" fillId="0" borderId="40" xfId="2" applyNumberFormat="1" applyFont="1" applyFill="1" applyBorder="1" applyAlignment="1">
      <alignment horizontal="right" vertical="center"/>
    </xf>
    <xf numFmtId="9" fontId="16" fillId="0" borderId="40" xfId="2" applyNumberFormat="1" applyFont="1" applyFill="1" applyBorder="1" applyAlignment="1">
      <alignment horizontal="right" vertical="center"/>
    </xf>
    <xf numFmtId="165" fontId="16" fillId="0" borderId="40" xfId="2" applyNumberFormat="1" applyFont="1" applyFill="1" applyBorder="1" applyAlignment="1">
      <alignment horizontal="right" vertical="center"/>
    </xf>
    <xf numFmtId="44" fontId="16" fillId="0" borderId="40" xfId="2" applyNumberFormat="1" applyFont="1" applyFill="1" applyBorder="1" applyAlignment="1">
      <alignment horizontal="right" vertical="center"/>
    </xf>
    <xf numFmtId="0" fontId="16" fillId="0" borderId="40" xfId="2" applyFont="1" applyFill="1" applyBorder="1" applyAlignment="1">
      <alignment horizontal="left" vertical="center" wrapText="1"/>
    </xf>
    <xf numFmtId="175" fontId="16" fillId="0" borderId="40" xfId="1" applyNumberFormat="1" applyFont="1" applyFill="1" applyBorder="1" applyAlignment="1">
      <alignment horizontal="center" vertical="center"/>
    </xf>
    <xf numFmtId="2" fontId="16" fillId="0" borderId="40" xfId="12" applyNumberFormat="1" applyFont="1" applyFill="1" applyBorder="1" applyAlignment="1">
      <alignment horizontal="center" vertical="center"/>
    </xf>
    <xf numFmtId="0" fontId="16" fillId="0" borderId="40" xfId="2" applyNumberFormat="1" applyFont="1" applyFill="1" applyBorder="1" applyAlignment="1">
      <alignment horizontal="center" vertical="center"/>
    </xf>
    <xf numFmtId="0" fontId="16" fillId="0" borderId="7" xfId="12" applyNumberFormat="1" applyFont="1" applyFill="1" applyBorder="1" applyAlignment="1">
      <alignment horizontal="center" vertical="center"/>
    </xf>
    <xf numFmtId="0" fontId="16" fillId="0" borderId="7" xfId="2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64" fontId="21" fillId="0" borderId="43" xfId="1" applyNumberFormat="1" applyFont="1" applyFill="1" applyBorder="1" applyAlignment="1">
      <alignment horizontal="center" vertical="center"/>
    </xf>
    <xf numFmtId="165" fontId="16" fillId="0" borderId="43" xfId="1" applyNumberFormat="1" applyFont="1" applyFill="1" applyBorder="1" applyAlignment="1">
      <alignment horizontal="center" vertical="center"/>
    </xf>
    <xf numFmtId="170" fontId="16" fillId="0" borderId="43" xfId="12" applyNumberFormat="1" applyFont="1" applyFill="1" applyBorder="1" applyAlignment="1" applyProtection="1">
      <alignment horizontal="right" vertical="center"/>
    </xf>
    <xf numFmtId="170" fontId="16" fillId="0" borderId="41" xfId="12" applyNumberFormat="1" applyFont="1" applyFill="1" applyBorder="1" applyAlignment="1" applyProtection="1">
      <alignment horizontal="right" vertical="center"/>
    </xf>
    <xf numFmtId="170" fontId="21" fillId="0" borderId="43" xfId="12" applyNumberFormat="1" applyFont="1" applyFill="1" applyBorder="1" applyAlignment="1" applyProtection="1">
      <alignment horizontal="right" vertical="center"/>
    </xf>
    <xf numFmtId="174" fontId="16" fillId="0" borderId="42" xfId="12" applyNumberFormat="1" applyFont="1" applyFill="1" applyBorder="1" applyAlignment="1" applyProtection="1">
      <alignment horizontal="right" vertical="center"/>
    </xf>
    <xf numFmtId="164" fontId="21" fillId="0" borderId="40" xfId="12" applyNumberFormat="1" applyFont="1" applyFill="1" applyBorder="1" applyAlignment="1">
      <alignment horizontal="center" vertical="center"/>
    </xf>
    <xf numFmtId="0" fontId="18" fillId="0" borderId="0" xfId="0" applyFont="1" applyAlignment="1">
      <alignment wrapText="1"/>
    </xf>
    <xf numFmtId="165" fontId="18" fillId="0" borderId="0" xfId="0" applyNumberFormat="1" applyFont="1"/>
    <xf numFmtId="2" fontId="18" fillId="0" borderId="0" xfId="0" applyNumberFormat="1" applyFont="1"/>
    <xf numFmtId="0" fontId="18" fillId="0" borderId="0" xfId="0" applyFont="1" applyAlignment="1">
      <alignment horizontal="center" vertical="center"/>
    </xf>
    <xf numFmtId="166" fontId="18" fillId="0" borderId="0" xfId="0" applyNumberFormat="1" applyFont="1"/>
    <xf numFmtId="44" fontId="18" fillId="0" borderId="0" xfId="0" applyNumberFormat="1" applyFont="1"/>
    <xf numFmtId="9" fontId="23" fillId="0" borderId="46" xfId="0" applyNumberFormat="1" applyFont="1" applyBorder="1" applyAlignment="1">
      <alignment vertical="top"/>
    </xf>
    <xf numFmtId="171" fontId="22" fillId="0" borderId="47" xfId="0" applyNumberFormat="1" applyFont="1" applyBorder="1" applyAlignment="1">
      <alignment vertical="top"/>
    </xf>
    <xf numFmtId="171" fontId="22" fillId="0" borderId="48" xfId="0" applyNumberFormat="1" applyFont="1" applyBorder="1" applyAlignment="1">
      <alignment vertical="top"/>
    </xf>
    <xf numFmtId="165" fontId="16" fillId="0" borderId="56" xfId="2" applyNumberFormat="1" applyFont="1" applyFill="1" applyBorder="1" applyAlignment="1">
      <alignment horizontal="right" vertical="center"/>
    </xf>
    <xf numFmtId="9" fontId="16" fillId="0" borderId="56" xfId="2" applyNumberFormat="1" applyFont="1" applyFill="1" applyBorder="1" applyAlignment="1">
      <alignment horizontal="right" vertical="center"/>
    </xf>
    <xf numFmtId="0" fontId="16" fillId="0" borderId="56" xfId="2" applyNumberFormat="1" applyFont="1" applyFill="1" applyBorder="1" applyAlignment="1">
      <alignment horizontal="center" vertical="center"/>
    </xf>
    <xf numFmtId="44" fontId="16" fillId="0" borderId="56" xfId="2" applyNumberFormat="1" applyFont="1" applyFill="1" applyBorder="1" applyAlignment="1">
      <alignment horizontal="right" vertical="center"/>
    </xf>
    <xf numFmtId="169" fontId="16" fillId="0" borderId="56" xfId="2" applyNumberFormat="1" applyFont="1" applyFill="1" applyBorder="1" applyAlignment="1">
      <alignment horizontal="right" vertical="center"/>
    </xf>
    <xf numFmtId="165" fontId="16" fillId="0" borderId="57" xfId="1" applyNumberFormat="1" applyFont="1" applyFill="1" applyBorder="1" applyAlignment="1">
      <alignment horizontal="center" vertical="center"/>
    </xf>
    <xf numFmtId="170" fontId="16" fillId="0" borderId="57" xfId="12" applyNumberFormat="1" applyFont="1" applyFill="1" applyBorder="1" applyAlignment="1" applyProtection="1">
      <alignment horizontal="right" vertical="center"/>
    </xf>
    <xf numFmtId="170" fontId="16" fillId="0" borderId="58" xfId="12" applyNumberFormat="1" applyFont="1" applyFill="1" applyBorder="1" applyAlignment="1" applyProtection="1">
      <alignment horizontal="right" vertical="center"/>
    </xf>
    <xf numFmtId="170" fontId="21" fillId="0" borderId="57" xfId="12" applyNumberFormat="1" applyFont="1" applyFill="1" applyBorder="1" applyAlignment="1" applyProtection="1">
      <alignment horizontal="right" vertical="center"/>
    </xf>
    <xf numFmtId="174" fontId="16" fillId="0" borderId="59" xfId="12" applyNumberFormat="1" applyFont="1" applyFill="1" applyBorder="1" applyAlignment="1" applyProtection="1">
      <alignment horizontal="right" vertical="center"/>
    </xf>
    <xf numFmtId="169" fontId="15" fillId="3" borderId="10" xfId="11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6" fillId="0" borderId="0" xfId="11" applyFont="1" applyAlignment="1">
      <alignment vertical="top" wrapText="1"/>
    </xf>
    <xf numFmtId="0" fontId="23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17" fillId="0" borderId="64" xfId="0" applyFont="1" applyBorder="1" applyAlignment="1">
      <alignment horizontal="center" vertical="center"/>
    </xf>
    <xf numFmtId="0" fontId="17" fillId="0" borderId="65" xfId="0" applyFont="1" applyBorder="1"/>
    <xf numFmtId="0" fontId="24" fillId="0" borderId="65" xfId="0" applyFont="1" applyBorder="1" applyAlignment="1">
      <alignment horizontal="justify" vertical="center" wrapText="1"/>
    </xf>
    <xf numFmtId="0" fontId="18" fillId="0" borderId="65" xfId="0" applyFont="1" applyBorder="1"/>
    <xf numFmtId="0" fontId="23" fillId="0" borderId="65" xfId="0" applyFont="1" applyBorder="1" applyAlignment="1">
      <alignment vertical="top"/>
    </xf>
    <xf numFmtId="0" fontId="24" fillId="0" borderId="65" xfId="0" applyFont="1" applyBorder="1" applyAlignment="1">
      <alignment horizontal="center" vertical="center"/>
    </xf>
    <xf numFmtId="166" fontId="24" fillId="0" borderId="65" xfId="0" applyNumberFormat="1" applyFont="1" applyBorder="1" applyAlignment="1">
      <alignment horizontal="right" vertical="center"/>
    </xf>
    <xf numFmtId="44" fontId="24" fillId="0" borderId="65" xfId="0" applyNumberFormat="1" applyFont="1" applyBorder="1" applyAlignment="1">
      <alignment horizontal="right" vertical="center"/>
    </xf>
    <xf numFmtId="0" fontId="21" fillId="0" borderId="52" xfId="2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 wrapText="1"/>
    </xf>
    <xf numFmtId="165" fontId="17" fillId="0" borderId="65" xfId="0" applyNumberFormat="1" applyFont="1" applyBorder="1" applyAlignment="1">
      <alignment horizontal="right" vertical="center"/>
    </xf>
    <xf numFmtId="0" fontId="17" fillId="0" borderId="65" xfId="0" applyFont="1" applyBorder="1" applyAlignment="1">
      <alignment horizontal="right" vertical="center"/>
    </xf>
    <xf numFmtId="2" fontId="17" fillId="0" borderId="65" xfId="0" applyNumberFormat="1" applyFont="1" applyBorder="1" applyAlignment="1">
      <alignment horizontal="right" vertical="center"/>
    </xf>
    <xf numFmtId="166" fontId="17" fillId="0" borderId="65" xfId="0" applyNumberFormat="1" applyFont="1" applyBorder="1" applyAlignment="1">
      <alignment horizontal="right" vertical="center"/>
    </xf>
    <xf numFmtId="44" fontId="17" fillId="0" borderId="65" xfId="0" applyNumberFormat="1" applyFont="1" applyBorder="1" applyAlignment="1">
      <alignment horizontal="right" vertical="center"/>
    </xf>
    <xf numFmtId="0" fontId="33" fillId="0" borderId="70" xfId="2" applyFont="1" applyFill="1" applyBorder="1" applyAlignment="1">
      <alignment horizontal="center" vertical="center" wrapText="1"/>
    </xf>
    <xf numFmtId="0" fontId="34" fillId="0" borderId="71" xfId="2" applyFont="1" applyFill="1" applyBorder="1" applyAlignment="1">
      <alignment horizontal="center" vertical="center" wrapText="1"/>
    </xf>
    <xf numFmtId="0" fontId="33" fillId="0" borderId="55" xfId="2" applyFont="1" applyFill="1" applyBorder="1" applyAlignment="1">
      <alignment horizontal="center" vertical="center" wrapText="1"/>
    </xf>
    <xf numFmtId="0" fontId="14" fillId="3" borderId="4" xfId="11" applyFont="1" applyFill="1" applyBorder="1" applyAlignment="1">
      <alignment horizontal="left" vertical="center" wrapText="1"/>
    </xf>
    <xf numFmtId="0" fontId="16" fillId="0" borderId="61" xfId="2" applyFont="1" applyFill="1" applyBorder="1" applyAlignment="1">
      <alignment horizontal="left" vertical="center" wrapText="1"/>
    </xf>
    <xf numFmtId="165" fontId="16" fillId="0" borderId="61" xfId="2" applyNumberFormat="1" applyFont="1" applyFill="1" applyBorder="1" applyAlignment="1">
      <alignment horizontal="right" vertical="center"/>
    </xf>
    <xf numFmtId="9" fontId="16" fillId="0" borderId="61" xfId="2" applyNumberFormat="1" applyFont="1" applyFill="1" applyBorder="1" applyAlignment="1">
      <alignment horizontal="right" vertical="center"/>
    </xf>
    <xf numFmtId="0" fontId="16" fillId="0" borderId="61" xfId="2" applyNumberFormat="1" applyFont="1" applyFill="1" applyBorder="1" applyAlignment="1">
      <alignment horizontal="center" vertical="center"/>
    </xf>
    <xf numFmtId="164" fontId="21" fillId="0" borderId="61" xfId="12" applyNumberFormat="1" applyFont="1" applyFill="1" applyBorder="1" applyAlignment="1">
      <alignment horizontal="center" vertical="center"/>
    </xf>
    <xf numFmtId="169" fontId="16" fillId="0" borderId="61" xfId="2" applyNumberFormat="1" applyFont="1" applyFill="1" applyBorder="1" applyAlignment="1">
      <alignment horizontal="right" vertical="center"/>
    </xf>
    <xf numFmtId="164" fontId="21" fillId="0" borderId="73" xfId="1" applyNumberFormat="1" applyFont="1" applyFill="1" applyBorder="1" applyAlignment="1">
      <alignment horizontal="center" vertical="center"/>
    </xf>
    <xf numFmtId="165" fontId="16" fillId="0" borderId="73" xfId="1" applyNumberFormat="1" applyFont="1" applyFill="1" applyBorder="1" applyAlignment="1">
      <alignment horizontal="center" vertical="center"/>
    </xf>
    <xf numFmtId="170" fontId="16" fillId="0" borderId="73" xfId="12" applyNumberFormat="1" applyFont="1" applyFill="1" applyBorder="1" applyAlignment="1" applyProtection="1">
      <alignment horizontal="right" vertical="center"/>
    </xf>
    <xf numFmtId="170" fontId="16" fillId="0" borderId="68" xfId="12" applyNumberFormat="1" applyFont="1" applyFill="1" applyBorder="1" applyAlignment="1" applyProtection="1">
      <alignment horizontal="right" vertical="center"/>
    </xf>
    <xf numFmtId="170" fontId="21" fillId="0" borderId="73" xfId="12" applyNumberFormat="1" applyFont="1" applyFill="1" applyBorder="1" applyAlignment="1" applyProtection="1">
      <alignment horizontal="right" vertical="center"/>
    </xf>
    <xf numFmtId="174" fontId="16" fillId="0" borderId="74" xfId="12" applyNumberFormat="1" applyFont="1" applyFill="1" applyBorder="1" applyAlignment="1" applyProtection="1">
      <alignment horizontal="right" vertical="center"/>
    </xf>
    <xf numFmtId="1" fontId="16" fillId="0" borderId="60" xfId="2" applyNumberFormat="1" applyFont="1" applyFill="1" applyBorder="1" applyAlignment="1">
      <alignment horizontal="center" vertical="top"/>
    </xf>
    <xf numFmtId="0" fontId="37" fillId="0" borderId="40" xfId="2" applyFont="1" applyFill="1" applyBorder="1" applyAlignment="1">
      <alignment horizontal="left" vertical="center" wrapText="1"/>
    </xf>
    <xf numFmtId="0" fontId="36" fillId="0" borderId="54" xfId="2" applyFont="1" applyFill="1" applyBorder="1" applyAlignment="1">
      <alignment horizontal="right" vertical="center" wrapText="1"/>
    </xf>
    <xf numFmtId="1" fontId="36" fillId="0" borderId="54" xfId="2" applyNumberFormat="1" applyFont="1" applyFill="1" applyBorder="1" applyAlignment="1">
      <alignment horizontal="right" vertical="center"/>
    </xf>
    <xf numFmtId="9" fontId="36" fillId="0" borderId="54" xfId="2" applyNumberFormat="1" applyFont="1" applyFill="1" applyBorder="1" applyAlignment="1">
      <alignment horizontal="right" vertical="center"/>
    </xf>
    <xf numFmtId="0" fontId="36" fillId="0" borderId="0" xfId="8" applyFont="1" applyAlignment="1">
      <alignment vertical="center"/>
    </xf>
    <xf numFmtId="0" fontId="36" fillId="0" borderId="54" xfId="2" applyNumberFormat="1" applyFont="1" applyFill="1" applyBorder="1" applyAlignment="1">
      <alignment horizontal="center" vertical="center"/>
    </xf>
    <xf numFmtId="175" fontId="21" fillId="0" borderId="43" xfId="1" applyNumberFormat="1" applyFont="1" applyFill="1" applyBorder="1" applyAlignment="1">
      <alignment horizontal="center" vertical="center"/>
    </xf>
    <xf numFmtId="177" fontId="21" fillId="0" borderId="40" xfId="12" applyNumberFormat="1" applyFont="1" applyFill="1" applyBorder="1" applyAlignment="1">
      <alignment horizontal="center" vertical="center"/>
    </xf>
    <xf numFmtId="164" fontId="23" fillId="0" borderId="0" xfId="8" applyNumberFormat="1" applyFont="1" applyAlignment="1">
      <alignment vertical="center"/>
    </xf>
    <xf numFmtId="166" fontId="39" fillId="11" borderId="0" xfId="0" applyNumberFormat="1" applyFont="1" applyFill="1" applyAlignment="1">
      <alignment horizontal="left" vertical="center"/>
    </xf>
    <xf numFmtId="164" fontId="40" fillId="11" borderId="0" xfId="0" applyNumberFormat="1" applyFont="1" applyFill="1" applyAlignment="1">
      <alignment horizontal="right" vertical="center"/>
    </xf>
    <xf numFmtId="176" fontId="38" fillId="13" borderId="0" xfId="27" applyNumberFormat="1" applyFont="1" applyFill="1" applyAlignment="1">
      <alignment horizontal="right" vertical="center"/>
    </xf>
    <xf numFmtId="0" fontId="38" fillId="13" borderId="0" xfId="0" applyFont="1" applyFill="1" applyAlignment="1">
      <alignment horizontal="right" vertical="center"/>
    </xf>
    <xf numFmtId="176" fontId="38" fillId="13" borderId="0" xfId="0" applyNumberFormat="1" applyFont="1" applyFill="1" applyAlignment="1">
      <alignment horizontal="right" vertical="center"/>
    </xf>
    <xf numFmtId="0" fontId="41" fillId="0" borderId="72" xfId="2" applyFont="1" applyFill="1" applyBorder="1" applyAlignment="1">
      <alignment horizontal="center" vertical="center" wrapText="1"/>
    </xf>
    <xf numFmtId="166" fontId="39" fillId="11" borderId="23" xfId="0" applyNumberFormat="1" applyFont="1" applyFill="1" applyBorder="1" applyAlignment="1">
      <alignment horizontal="left" vertical="center"/>
    </xf>
    <xf numFmtId="166" fontId="39" fillId="11" borderId="0" xfId="0" applyNumberFormat="1" applyFont="1" applyFill="1" applyAlignment="1">
      <alignment horizontal="left" vertical="center"/>
    </xf>
    <xf numFmtId="0" fontId="22" fillId="0" borderId="16" xfId="0" applyFont="1" applyBorder="1" applyAlignment="1">
      <alignment horizontal="center" vertical="top"/>
    </xf>
    <xf numFmtId="0" fontId="22" fillId="0" borderId="25" xfId="0" applyFont="1" applyBorder="1" applyAlignment="1">
      <alignment horizontal="center" vertical="top"/>
    </xf>
    <xf numFmtId="0" fontId="21" fillId="0" borderId="52" xfId="2" applyNumberFormat="1" applyFont="1" applyFill="1" applyBorder="1" applyAlignment="1">
      <alignment horizontal="center" vertical="center" wrapText="1"/>
    </xf>
    <xf numFmtId="0" fontId="21" fillId="0" borderId="8" xfId="2" applyNumberFormat="1" applyFont="1" applyFill="1" applyBorder="1" applyAlignment="1">
      <alignment horizontal="center" vertical="center" wrapText="1"/>
    </xf>
    <xf numFmtId="0" fontId="21" fillId="0" borderId="67" xfId="2" applyNumberFormat="1" applyFont="1" applyFill="1" applyBorder="1" applyAlignment="1">
      <alignment horizontal="center" vertical="center" wrapText="1"/>
    </xf>
    <xf numFmtId="164" fontId="21" fillId="0" borderId="79" xfId="12" applyNumberFormat="1" applyFont="1" applyFill="1" applyBorder="1" applyAlignment="1">
      <alignment horizontal="center" vertical="center"/>
    </xf>
    <xf numFmtId="164" fontId="21" fillId="0" borderId="80" xfId="12" applyNumberFormat="1" applyFont="1" applyFill="1" applyBorder="1" applyAlignment="1">
      <alignment horizontal="center" vertical="center"/>
    </xf>
    <xf numFmtId="164" fontId="21" fillId="0" borderId="74" xfId="12" applyNumberFormat="1" applyFont="1" applyFill="1" applyBorder="1" applyAlignment="1">
      <alignment horizontal="center" vertical="center"/>
    </xf>
    <xf numFmtId="164" fontId="21" fillId="0" borderId="68" xfId="12" applyNumberFormat="1" applyFont="1" applyFill="1" applyBorder="1" applyAlignment="1">
      <alignment horizontal="center" vertical="center"/>
    </xf>
    <xf numFmtId="164" fontId="21" fillId="0" borderId="0" xfId="12" applyNumberFormat="1" applyFont="1" applyFill="1" applyBorder="1" applyAlignment="1">
      <alignment horizontal="center" vertical="center"/>
    </xf>
    <xf numFmtId="164" fontId="21" fillId="0" borderId="21" xfId="12" applyNumberFormat="1" applyFont="1" applyFill="1" applyBorder="1" applyAlignment="1">
      <alignment horizontal="center" vertical="center"/>
    </xf>
    <xf numFmtId="164" fontId="21" fillId="0" borderId="81" xfId="12" applyNumberFormat="1" applyFont="1" applyFill="1" applyBorder="1" applyAlignment="1">
      <alignment horizontal="center" vertical="center"/>
    </xf>
    <xf numFmtId="164" fontId="21" fillId="0" borderId="82" xfId="12" applyNumberFormat="1" applyFont="1" applyFill="1" applyBorder="1" applyAlignment="1">
      <alignment horizontal="center" vertical="center"/>
    </xf>
    <xf numFmtId="164" fontId="21" fillId="0" borderId="83" xfId="12" applyNumberFormat="1" applyFont="1" applyFill="1" applyBorder="1" applyAlignment="1">
      <alignment horizontal="center" vertical="center"/>
    </xf>
    <xf numFmtId="0" fontId="22" fillId="0" borderId="3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45" xfId="0" applyFont="1" applyBorder="1" applyAlignment="1">
      <alignment horizontal="center" vertical="top"/>
    </xf>
    <xf numFmtId="0" fontId="22" fillId="0" borderId="46" xfId="0" applyFont="1" applyBorder="1" applyAlignment="1">
      <alignment horizontal="center" vertical="top"/>
    </xf>
    <xf numFmtId="0" fontId="32" fillId="12" borderId="15" xfId="0" applyFont="1" applyFill="1" applyBorder="1" applyAlignment="1">
      <alignment horizontal="center" vertical="center"/>
    </xf>
    <xf numFmtId="0" fontId="32" fillId="12" borderId="16" xfId="0" applyFont="1" applyFill="1" applyBorder="1" applyAlignment="1">
      <alignment horizontal="center" vertical="center"/>
    </xf>
    <xf numFmtId="0" fontId="32" fillId="12" borderId="25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4" fontId="20" fillId="0" borderId="0" xfId="0" applyNumberFormat="1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5" fillId="11" borderId="63" xfId="11" applyFont="1" applyFill="1" applyBorder="1" applyAlignment="1">
      <alignment horizontal="left" vertical="top" wrapText="1"/>
    </xf>
    <xf numFmtId="0" fontId="25" fillId="11" borderId="0" xfId="11" applyFont="1" applyFill="1" applyAlignment="1">
      <alignment horizontal="left" vertical="top" wrapText="1"/>
    </xf>
    <xf numFmtId="0" fontId="35" fillId="3" borderId="15" xfId="11" applyFont="1" applyFill="1" applyBorder="1" applyAlignment="1">
      <alignment horizontal="center" vertical="center"/>
    </xf>
    <xf numFmtId="0" fontId="35" fillId="3" borderId="16" xfId="11" applyFont="1" applyFill="1" applyBorder="1" applyAlignment="1">
      <alignment horizontal="center" vertical="center"/>
    </xf>
    <xf numFmtId="0" fontId="35" fillId="3" borderId="2" xfId="11" applyFont="1" applyFill="1" applyBorder="1" applyAlignment="1">
      <alignment horizontal="center" vertical="center"/>
    </xf>
    <xf numFmtId="14" fontId="20" fillId="0" borderId="0" xfId="11" applyNumberFormat="1" applyFont="1" applyAlignment="1">
      <alignment horizontal="left" vertical="center" wrapText="1"/>
    </xf>
    <xf numFmtId="0" fontId="20" fillId="0" borderId="0" xfId="11" applyFont="1" applyAlignment="1">
      <alignment horizontal="left" vertical="center" wrapText="1"/>
    </xf>
    <xf numFmtId="0" fontId="20" fillId="0" borderId="16" xfId="11" applyFont="1" applyBorder="1" applyAlignment="1">
      <alignment horizontal="left" vertical="center" wrapText="1"/>
    </xf>
    <xf numFmtId="0" fontId="35" fillId="3" borderId="1" xfId="11" applyFont="1" applyFill="1" applyBorder="1" applyAlignment="1">
      <alignment horizontal="center" vertical="center"/>
    </xf>
    <xf numFmtId="0" fontId="20" fillId="0" borderId="27" xfId="11" applyFont="1" applyBorder="1" applyAlignment="1">
      <alignment horizontal="center" vertical="center" wrapText="1"/>
    </xf>
    <xf numFmtId="0" fontId="20" fillId="0" borderId="30" xfId="11" applyFont="1" applyBorder="1" applyAlignment="1">
      <alignment horizontal="center" vertical="center" wrapText="1"/>
    </xf>
    <xf numFmtId="0" fontId="19" fillId="0" borderId="27" xfId="11" applyFont="1" applyBorder="1" applyAlignment="1">
      <alignment horizontal="center" vertical="center" wrapText="1"/>
    </xf>
    <xf numFmtId="0" fontId="19" fillId="0" borderId="30" xfId="11" applyFont="1" applyBorder="1" applyAlignment="1">
      <alignment horizontal="center" vertical="center" wrapText="1"/>
    </xf>
    <xf numFmtId="0" fontId="19" fillId="0" borderId="22" xfId="11" applyFont="1" applyBorder="1" applyAlignment="1">
      <alignment horizontal="center" vertical="center" wrapText="1"/>
    </xf>
    <xf numFmtId="0" fontId="19" fillId="0" borderId="24" xfId="11" applyFont="1" applyBorder="1" applyAlignment="1">
      <alignment horizontal="center" vertical="center" wrapText="1"/>
    </xf>
    <xf numFmtId="0" fontId="19" fillId="0" borderId="28" xfId="11" applyFont="1" applyBorder="1" applyAlignment="1">
      <alignment horizontal="center" vertical="center" wrapText="1"/>
    </xf>
    <xf numFmtId="0" fontId="19" fillId="0" borderId="29" xfId="11" applyFont="1" applyBorder="1" applyAlignment="1">
      <alignment horizontal="center" vertical="center" wrapText="1"/>
    </xf>
    <xf numFmtId="0" fontId="19" fillId="0" borderId="22" xfId="11" applyFont="1" applyBorder="1" applyAlignment="1">
      <alignment horizontal="center" vertical="center"/>
    </xf>
    <xf numFmtId="0" fontId="19" fillId="0" borderId="24" xfId="11" applyFont="1" applyBorder="1" applyAlignment="1">
      <alignment horizontal="center" vertical="center"/>
    </xf>
    <xf numFmtId="0" fontId="19" fillId="0" borderId="28" xfId="11" applyFont="1" applyBorder="1" applyAlignment="1">
      <alignment horizontal="center" vertical="center"/>
    </xf>
    <xf numFmtId="0" fontId="19" fillId="0" borderId="29" xfId="11" applyFont="1" applyBorder="1" applyAlignment="1">
      <alignment horizontal="center" vertical="center"/>
    </xf>
    <xf numFmtId="0" fontId="26" fillId="0" borderId="69" xfId="11" applyFont="1" applyBorder="1" applyAlignment="1">
      <alignment horizontal="center" vertical="center"/>
    </xf>
    <xf numFmtId="165" fontId="30" fillId="14" borderId="53" xfId="0" applyNumberFormat="1" applyFont="1" applyFill="1" applyBorder="1" applyAlignment="1">
      <alignment horizontal="center" vertical="center"/>
    </xf>
    <xf numFmtId="0" fontId="30" fillId="14" borderId="53" xfId="0" applyFont="1" applyFill="1" applyBorder="1" applyAlignment="1">
      <alignment horizontal="center" vertical="center"/>
    </xf>
    <xf numFmtId="166" fontId="30" fillId="14" borderId="44" xfId="0" applyNumberFormat="1" applyFont="1" applyFill="1" applyBorder="1" applyAlignment="1">
      <alignment horizontal="center" vertical="center"/>
    </xf>
    <xf numFmtId="166" fontId="30" fillId="14" borderId="44" xfId="0" applyNumberFormat="1" applyFont="1" applyFill="1" applyBorder="1" applyAlignment="1">
      <alignment horizontal="center" vertical="center" wrapText="1"/>
    </xf>
    <xf numFmtId="0" fontId="30" fillId="14" borderId="44" xfId="0" applyFont="1" applyFill="1" applyBorder="1" applyAlignment="1">
      <alignment horizontal="center" vertical="center" wrapText="1"/>
    </xf>
    <xf numFmtId="0" fontId="30" fillId="14" borderId="66" xfId="0" applyFont="1" applyFill="1" applyBorder="1" applyAlignment="1">
      <alignment horizontal="center" vertical="center" wrapText="1"/>
    </xf>
    <xf numFmtId="0" fontId="30" fillId="14" borderId="62" xfId="0" applyFont="1" applyFill="1" applyBorder="1" applyAlignment="1">
      <alignment horizontal="center" vertical="center" wrapText="1"/>
    </xf>
    <xf numFmtId="168" fontId="15" fillId="14" borderId="77" xfId="0" applyNumberFormat="1" applyFont="1" applyFill="1" applyBorder="1" applyAlignment="1">
      <alignment horizontal="center" vertical="center"/>
    </xf>
    <xf numFmtId="0" fontId="14" fillId="14" borderId="75" xfId="0" applyFont="1" applyFill="1" applyBorder="1" applyAlignment="1">
      <alignment horizontal="center" vertical="center"/>
    </xf>
    <xf numFmtId="0" fontId="14" fillId="14" borderId="76" xfId="0" applyFont="1" applyFill="1" applyBorder="1" applyAlignment="1">
      <alignment horizontal="center" vertical="center"/>
    </xf>
    <xf numFmtId="44" fontId="14" fillId="14" borderId="76" xfId="1" applyFont="1" applyFill="1" applyBorder="1" applyAlignment="1">
      <alignment vertical="center"/>
    </xf>
    <xf numFmtId="0" fontId="14" fillId="14" borderId="76" xfId="0" applyFont="1" applyFill="1" applyBorder="1" applyAlignment="1">
      <alignment vertical="center"/>
    </xf>
    <xf numFmtId="44" fontId="14" fillId="14" borderId="77" xfId="1" applyFont="1" applyFill="1" applyBorder="1" applyAlignment="1">
      <alignment horizontal="center" vertical="center"/>
    </xf>
    <xf numFmtId="0" fontId="15" fillId="14" borderId="4" xfId="0" applyFont="1" applyFill="1" applyBorder="1" applyAlignment="1">
      <alignment horizontal="left" vertical="center" wrapText="1"/>
    </xf>
    <xf numFmtId="44" fontId="20" fillId="14" borderId="76" xfId="1" applyFont="1" applyFill="1" applyBorder="1" applyAlignment="1">
      <alignment vertical="center"/>
    </xf>
    <xf numFmtId="166" fontId="14" fillId="14" borderId="77" xfId="1" applyNumberFormat="1" applyFont="1" applyFill="1" applyBorder="1" applyAlignment="1">
      <alignment horizontal="center" vertical="center"/>
    </xf>
    <xf numFmtId="0" fontId="14" fillId="14" borderId="17" xfId="0" applyFont="1" applyFill="1" applyBorder="1" applyAlignment="1">
      <alignment horizontal="left" vertical="center"/>
    </xf>
    <xf numFmtId="0" fontId="14" fillId="14" borderId="18" xfId="0" applyFont="1" applyFill="1" applyBorder="1" applyAlignment="1">
      <alignment horizontal="left" vertical="center"/>
    </xf>
    <xf numFmtId="0" fontId="14" fillId="14" borderId="78" xfId="0" applyFont="1" applyFill="1" applyBorder="1" applyAlignment="1">
      <alignment horizontal="left" vertical="center"/>
    </xf>
    <xf numFmtId="0" fontId="14" fillId="14" borderId="28" xfId="0" applyFont="1" applyFill="1" applyBorder="1" applyAlignment="1">
      <alignment horizontal="center" vertical="top"/>
    </xf>
    <xf numFmtId="0" fontId="14" fillId="14" borderId="49" xfId="0" applyFont="1" applyFill="1" applyBorder="1" applyAlignment="1">
      <alignment horizontal="center" vertical="top"/>
    </xf>
    <xf numFmtId="0" fontId="14" fillId="14" borderId="50" xfId="0" applyFont="1" applyFill="1" applyBorder="1" applyAlignment="1">
      <alignment horizontal="center" vertical="top"/>
    </xf>
    <xf numFmtId="168" fontId="15" fillId="14" borderId="51" xfId="0" applyNumberFormat="1" applyFont="1" applyFill="1" applyBorder="1" applyAlignment="1">
      <alignment horizontal="center" vertical="center"/>
    </xf>
    <xf numFmtId="0" fontId="14" fillId="14" borderId="17" xfId="0" applyFont="1" applyFill="1" applyBorder="1" applyAlignment="1">
      <alignment vertical="top"/>
    </xf>
    <xf numFmtId="0" fontId="15" fillId="14" borderId="18" xfId="0" applyFont="1" applyFill="1" applyBorder="1" applyAlignment="1">
      <alignment horizontal="center" vertical="top"/>
    </xf>
    <xf numFmtId="0" fontId="15" fillId="14" borderId="19" xfId="0" applyFont="1" applyFill="1" applyBorder="1" applyAlignment="1">
      <alignment horizontal="center" vertical="top"/>
    </xf>
    <xf numFmtId="172" fontId="15" fillId="14" borderId="26" xfId="0" applyNumberFormat="1" applyFont="1" applyFill="1" applyBorder="1" applyAlignment="1">
      <alignment vertical="top"/>
    </xf>
    <xf numFmtId="0" fontId="14" fillId="14" borderId="22" xfId="0" applyFont="1" applyFill="1" applyBorder="1" applyAlignment="1">
      <alignment horizontal="center" vertical="top"/>
    </xf>
    <xf numFmtId="0" fontId="14" fillId="14" borderId="23" xfId="0" applyFont="1" applyFill="1" applyBorder="1" applyAlignment="1">
      <alignment horizontal="center" vertical="top"/>
    </xf>
    <xf numFmtId="0" fontId="14" fillId="14" borderId="24" xfId="0" applyFont="1" applyFill="1" applyBorder="1" applyAlignment="1">
      <alignment horizontal="center" vertical="top"/>
    </xf>
  </cellXfs>
  <cellStyles count="28">
    <cellStyle name="Comma" xfId="27" builtinId="3"/>
    <cellStyle name="Currency" xfId="1" builtinId="4"/>
    <cellStyle name="Currency 2" xfId="3" xr:uid="{00000000-0005-0000-0000-000002000000}"/>
    <cellStyle name="Currency 2 2" xfId="4" xr:uid="{00000000-0005-0000-0000-000003000000}"/>
    <cellStyle name="Currency 2 2 2" xfId="5" xr:uid="{00000000-0005-0000-0000-000004000000}"/>
    <cellStyle name="Normal" xfId="0" builtinId="0"/>
    <cellStyle name="Normal 2" xfId="6" xr:uid="{00000000-0005-0000-0000-000006000000}"/>
    <cellStyle name="Normal 2 2" xfId="7" xr:uid="{00000000-0005-0000-0000-000007000000}"/>
    <cellStyle name="Normal 2 3" xfId="8" xr:uid="{00000000-0005-0000-0000-000008000000}"/>
    <cellStyle name="Normal 2 3 2" xfId="9" xr:uid="{00000000-0005-0000-0000-000009000000}"/>
    <cellStyle name="Normal 2 3 3" xfId="10" xr:uid="{00000000-0005-0000-0000-00000A000000}"/>
    <cellStyle name="Normal 3 2" xfId="11" xr:uid="{00000000-0005-0000-0000-00000B000000}"/>
    <cellStyle name="Note" xfId="2" builtinId="10"/>
    <cellStyle name="Note 2" xfId="12" xr:uid="{00000000-0005-0000-0000-00000D000000}"/>
    <cellStyle name="Note 2 2" xfId="13" xr:uid="{00000000-0005-0000-0000-00000E000000}"/>
    <cellStyle name="Note 2 2 2" xfId="14" xr:uid="{00000000-0005-0000-0000-00000F000000}"/>
    <cellStyle name="Note 2 2 2 2" xfId="15" xr:uid="{00000000-0005-0000-0000-000010000000}"/>
    <cellStyle name="Note 3" xfId="16" xr:uid="{00000000-0005-0000-0000-000011000000}"/>
    <cellStyle name="Note 3 2" xfId="17" xr:uid="{00000000-0005-0000-0000-000012000000}"/>
    <cellStyle name="Note 4" xfId="26" xr:uid="{00000000-0005-0000-0000-000013000000}"/>
    <cellStyle name="Style 1" xfId="18" xr:uid="{00000000-0005-0000-0000-000014000000}"/>
    <cellStyle name="Style 1 2" xfId="19" xr:uid="{00000000-0005-0000-0000-000015000000}"/>
    <cellStyle name="Style 2" xfId="20" xr:uid="{00000000-0005-0000-0000-000016000000}"/>
    <cellStyle name="Style 2 2" xfId="21" xr:uid="{00000000-0005-0000-0000-000017000000}"/>
    <cellStyle name="Style 3" xfId="22" xr:uid="{00000000-0005-0000-0000-000018000000}"/>
    <cellStyle name="Style 3 2" xfId="23" xr:uid="{00000000-0005-0000-0000-000019000000}"/>
    <cellStyle name="Style 4" xfId="24" xr:uid="{00000000-0005-0000-0000-00001A000000}"/>
    <cellStyle name="Style 4 2" xfId="25" xr:uid="{00000000-0005-0000-0000-00001B000000}"/>
  </cellStyles>
  <dxfs count="0"/>
  <tableStyles count="0" defaultTableStyle="TableStyleMedium2" defaultPivotStyle="PivotStyleLight16"/>
  <colors>
    <mruColors>
      <color rgb="FFECE3FD"/>
      <color rgb="FF4A909A"/>
      <color rgb="FFEC6B0A"/>
      <color rgb="FFAAD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560294</xdr:colOff>
      <xdr:row>0</xdr:row>
      <xdr:rowOff>560294</xdr:rowOff>
    </xdr:from>
    <xdr:to>
      <xdr:col>14</xdr:col>
      <xdr:colOff>1109381</xdr:colOff>
      <xdr:row>6</xdr:row>
      <xdr:rowOff>17929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4A235D-822E-AC58-36EF-22FB1F154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235" y="560294"/>
          <a:ext cx="6297705" cy="1485900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CE369"/>
  <sheetViews>
    <sheetView showGridLines="0" zoomScale="70" zoomScaleNormal="70" zoomScaleSheetLayoutView="160" zoomScalePageLayoutView="10" workbookViewId="0">
      <pane ySplit="7" topLeftCell="A8" activePane="bottomLeft" state="frozen"/>
      <selection pane="bottomLeft" activeCell="K12" sqref="K12"/>
    </sheetView>
  </sheetViews>
  <sheetFormatPr defaultColWidth="9" defaultRowHeight="15"/>
  <cols>
    <col min="1" max="1" width="9.28515625" style="3" customWidth="1"/>
    <col min="2" max="2" width="16.28515625" style="4" customWidth="1"/>
    <col min="3" max="3" width="79.28515625" style="5" customWidth="1"/>
    <col min="4" max="4" width="11.7109375" style="6" customWidth="1"/>
    <col min="5" max="5" width="0.28515625" style="7" customWidth="1"/>
    <col min="6" max="6" width="10.28515625" style="3" hidden="1" customWidth="1"/>
    <col min="7" max="7" width="12.5703125" style="8" hidden="1" customWidth="1"/>
    <col min="8" max="8" width="14.7109375" style="9" hidden="1" customWidth="1"/>
    <col min="9" max="9" width="12.28515625" style="3" hidden="1" customWidth="1"/>
    <col min="10" max="10" width="14" style="3" customWidth="1"/>
    <col min="11" max="11" width="23.28515625" style="3" customWidth="1"/>
    <col min="12" max="12" width="20.28515625" style="3" customWidth="1"/>
    <col min="13" max="13" width="22" style="3" customWidth="1"/>
    <col min="14" max="16" width="9.7109375" style="3" customWidth="1"/>
    <col min="17" max="16384" width="9" style="3"/>
  </cols>
  <sheetData>
    <row r="1" spans="1:83" s="55" customFormat="1" ht="25.15" customHeight="1">
      <c r="A1" s="239" t="s">
        <v>0</v>
      </c>
      <c r="B1" s="240"/>
      <c r="C1" s="240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</row>
    <row r="2" spans="1:83" s="62" customFormat="1" ht="18.600000000000001" customHeight="1">
      <c r="A2" s="250" t="s">
        <v>1</v>
      </c>
      <c r="B2" s="251"/>
      <c r="C2" s="246" t="str">
        <f>BASEBID!C4</f>
        <v>ELECTRICAL SAMPLE</v>
      </c>
      <c r="D2" s="56"/>
      <c r="E2" s="242"/>
      <c r="F2" s="243"/>
      <c r="G2" s="244"/>
      <c r="H2" s="244"/>
      <c r="I2" s="59"/>
      <c r="J2" s="59"/>
      <c r="K2" s="59"/>
      <c r="L2" s="60"/>
      <c r="M2" s="61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</row>
    <row r="3" spans="1:83" s="62" customFormat="1" ht="18.600000000000001" customHeight="1" thickBot="1">
      <c r="A3" s="252"/>
      <c r="B3" s="253"/>
      <c r="C3" s="247"/>
      <c r="D3" s="56"/>
      <c r="E3" s="57"/>
      <c r="F3" s="58"/>
      <c r="G3" s="58"/>
      <c r="H3" s="58"/>
      <c r="I3" s="59"/>
      <c r="J3" s="59"/>
      <c r="K3" s="59"/>
      <c r="L3" s="60"/>
      <c r="M3" s="61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</row>
    <row r="4" spans="1:83" s="62" customFormat="1" ht="18.600000000000001" customHeight="1">
      <c r="A4" s="250" t="s">
        <v>2</v>
      </c>
      <c r="B4" s="251"/>
      <c r="C4" s="246" t="str">
        <f>BASEBID!C5</f>
        <v xml:space="preserve"> DALLAS, TX 75225</v>
      </c>
      <c r="D4" s="56"/>
      <c r="E4" s="243"/>
      <c r="F4" s="243"/>
      <c r="G4" s="243"/>
      <c r="H4" s="243"/>
      <c r="I4" s="59"/>
      <c r="J4" s="254" t="s">
        <v>3</v>
      </c>
      <c r="K4" s="255"/>
      <c r="L4" s="248">
        <v>1834</v>
      </c>
      <c r="M4" s="258" t="s">
        <v>4</v>
      </c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</row>
    <row r="5" spans="1:83" s="62" customFormat="1" ht="18.600000000000001" customHeight="1" thickBot="1">
      <c r="A5" s="252"/>
      <c r="B5" s="253"/>
      <c r="C5" s="247"/>
      <c r="D5" s="56"/>
      <c r="E5" s="58"/>
      <c r="F5" s="58"/>
      <c r="G5" s="58"/>
      <c r="H5" s="58"/>
      <c r="I5" s="59"/>
      <c r="J5" s="256"/>
      <c r="K5" s="257"/>
      <c r="L5" s="249"/>
      <c r="M5" s="258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</row>
    <row r="6" spans="1:83" s="62" customFormat="1">
      <c r="A6" s="63"/>
      <c r="B6" s="59"/>
      <c r="C6" s="60"/>
      <c r="D6" s="59"/>
      <c r="E6" s="59"/>
      <c r="F6" s="59"/>
      <c r="G6" s="59"/>
      <c r="H6" s="59"/>
      <c r="I6" s="59"/>
      <c r="J6" s="59"/>
      <c r="K6" s="59"/>
      <c r="L6" s="60"/>
      <c r="M6" s="61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</row>
    <row r="7" spans="1:83" s="55" customFormat="1" ht="30.75" customHeight="1">
      <c r="A7" s="64" t="s">
        <v>5</v>
      </c>
      <c r="B7" s="65" t="s">
        <v>6</v>
      </c>
      <c r="C7" s="65" t="s">
        <v>7</v>
      </c>
      <c r="D7" s="64"/>
      <c r="E7" s="66"/>
      <c r="F7" s="65"/>
      <c r="G7" s="67"/>
      <c r="H7" s="68"/>
      <c r="I7" s="69"/>
      <c r="J7" s="69"/>
      <c r="K7" s="70" t="s">
        <v>8</v>
      </c>
      <c r="L7" s="65" t="s">
        <v>9</v>
      </c>
      <c r="M7" s="156">
        <f>M22/L4</f>
        <v>91.631704031719309</v>
      </c>
      <c r="N7" s="71"/>
      <c r="O7" s="71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</row>
    <row r="8" spans="1:83" s="55" customFormat="1" ht="15.75">
      <c r="A8" s="59"/>
      <c r="B8" s="59"/>
      <c r="C8" s="60"/>
      <c r="D8" s="72"/>
      <c r="E8" s="73"/>
      <c r="F8" s="74"/>
      <c r="G8" s="75"/>
      <c r="H8" s="76"/>
      <c r="I8" s="74"/>
      <c r="J8" s="74"/>
      <c r="K8" s="74"/>
      <c r="L8" s="60"/>
      <c r="M8" s="59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</row>
    <row r="9" spans="1:83" s="55" customFormat="1" ht="21" customHeight="1">
      <c r="A9" s="245" t="s">
        <v>10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78">
        <f>SUM(K10:K17)</f>
        <v>138886.40098691999</v>
      </c>
      <c r="N9" s="71"/>
      <c r="O9" s="71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</row>
    <row r="10" spans="1:83" s="55" customFormat="1" ht="15.75">
      <c r="A10" s="79"/>
      <c r="B10" s="80"/>
      <c r="C10" s="60"/>
      <c r="D10" s="81"/>
      <c r="E10" s="81"/>
      <c r="F10" s="82"/>
      <c r="G10" s="83"/>
      <c r="H10" s="84"/>
      <c r="I10" s="85"/>
      <c r="J10" s="86"/>
      <c r="K10" s="87"/>
      <c r="L10" s="88"/>
      <c r="M10" s="6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</row>
    <row r="11" spans="1:83" s="55" customFormat="1" ht="21" customHeight="1">
      <c r="A11" s="79"/>
      <c r="B11" s="80"/>
      <c r="C11" s="182" t="s">
        <v>11</v>
      </c>
      <c r="D11" s="81"/>
      <c r="E11" s="81"/>
      <c r="F11" s="82"/>
      <c r="G11" s="83"/>
      <c r="H11" s="84"/>
      <c r="I11" s="85"/>
      <c r="J11" s="86"/>
      <c r="K11" s="87"/>
      <c r="L11" s="88"/>
      <c r="M11" s="6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</row>
    <row r="12" spans="1:83" s="77" customFormat="1" ht="24.75">
      <c r="A12" s="79">
        <f>IF(C12&lt;&gt;"",1+MAX($A$2:A11),"")</f>
        <v>1</v>
      </c>
      <c r="B12" s="80"/>
      <c r="C12" s="89" t="s">
        <v>12</v>
      </c>
      <c r="D12" s="90"/>
      <c r="E12" s="90"/>
      <c r="F12" s="91"/>
      <c r="G12" s="83"/>
      <c r="H12" s="84"/>
      <c r="I12" s="85"/>
      <c r="J12" s="86"/>
      <c r="K12" s="92">
        <f>BASEBID!N7</f>
        <v>17692.094666919998</v>
      </c>
      <c r="L12" s="93">
        <f>K12/$L$4</f>
        <v>9.6467255544820052</v>
      </c>
      <c r="M12" s="6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</row>
    <row r="13" spans="1:83" s="77" customFormat="1" ht="24.75">
      <c r="A13" s="79">
        <f>IF(C13&lt;&gt;"",1+MAX($A$2:A12),"")</f>
        <v>2</v>
      </c>
      <c r="B13" s="80"/>
      <c r="C13" s="89" t="s">
        <v>13</v>
      </c>
      <c r="D13" s="90"/>
      <c r="E13" s="90"/>
      <c r="F13" s="91"/>
      <c r="G13" s="83"/>
      <c r="H13" s="84"/>
      <c r="I13" s="94"/>
      <c r="J13" s="86"/>
      <c r="K13" s="92">
        <f>BASEBID!N24</f>
        <v>2164.2029999999995</v>
      </c>
      <c r="L13" s="93">
        <f t="shared" ref="L13:L15" si="0">K13/$L$4</f>
        <v>1.1800452562704469</v>
      </c>
      <c r="M13" s="6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</row>
    <row r="14" spans="1:83" s="77" customFormat="1" ht="24.75">
      <c r="A14" s="79">
        <f>IF(C14&lt;&gt;"",1+MAX($A$2:A13),"")</f>
        <v>3</v>
      </c>
      <c r="B14" s="96"/>
      <c r="C14" s="89" t="s">
        <v>14</v>
      </c>
      <c r="D14" s="90"/>
      <c r="E14" s="90"/>
      <c r="F14" s="91"/>
      <c r="G14" s="83"/>
      <c r="H14" s="84"/>
      <c r="I14" s="95"/>
      <c r="J14" s="86"/>
      <c r="K14" s="92">
        <f>BASEBID!N31</f>
        <v>98036.873820000008</v>
      </c>
      <c r="L14" s="93">
        <f t="shared" si="0"/>
        <v>53.455220185387134</v>
      </c>
      <c r="M14" s="6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</row>
    <row r="15" spans="1:83" s="77" customFormat="1" ht="24.75">
      <c r="A15" s="79">
        <f>IF(C15&lt;&gt;"",1+MAX($A$2:A14),"")</f>
        <v>4</v>
      </c>
      <c r="B15" s="96"/>
      <c r="C15" s="89" t="s">
        <v>15</v>
      </c>
      <c r="D15" s="90"/>
      <c r="E15" s="90"/>
      <c r="F15" s="91"/>
      <c r="G15" s="83"/>
      <c r="H15" s="84"/>
      <c r="I15" s="95"/>
      <c r="J15" s="86"/>
      <c r="K15" s="92">
        <f>BASEBID!N113</f>
        <v>7746.3244899999991</v>
      </c>
      <c r="L15" s="93">
        <f t="shared" si="0"/>
        <v>4.2237320010905117</v>
      </c>
      <c r="M15" s="6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</row>
    <row r="16" spans="1:83" s="77" customFormat="1" ht="24.75">
      <c r="A16" s="79">
        <f>IF(C16&lt;&gt;"",1+MAX($A$2:A15),"")</f>
        <v>5</v>
      </c>
      <c r="B16" s="96"/>
      <c r="C16" s="89" t="s">
        <v>16</v>
      </c>
      <c r="D16" s="90"/>
      <c r="E16" s="90"/>
      <c r="F16" s="91"/>
      <c r="G16" s="83"/>
      <c r="H16" s="84"/>
      <c r="I16" s="95"/>
      <c r="J16" s="86"/>
      <c r="K16" s="92">
        <f>BASEBID!N140</f>
        <v>13246.90501</v>
      </c>
      <c r="L16" s="93">
        <f>K16/$L$4</f>
        <v>7.2229580207197381</v>
      </c>
      <c r="M16" s="6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</row>
    <row r="17" spans="1:83" s="77" customFormat="1" ht="15.75">
      <c r="A17" s="97"/>
      <c r="B17" s="98"/>
      <c r="C17" s="99"/>
      <c r="D17" s="100"/>
      <c r="E17" s="100"/>
      <c r="F17" s="101"/>
      <c r="G17" s="102"/>
      <c r="H17" s="103"/>
      <c r="I17" s="104"/>
      <c r="J17" s="105"/>
      <c r="K17" s="106"/>
      <c r="L17" s="107"/>
      <c r="M17" s="108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</row>
    <row r="18" spans="1:83" s="77" customFormat="1" ht="15.75">
      <c r="A18" s="59"/>
      <c r="B18" s="59"/>
      <c r="C18" s="59"/>
      <c r="D18" s="59"/>
      <c r="E18" s="59"/>
      <c r="F18" s="59"/>
      <c r="G18" s="109"/>
      <c r="H18" s="59"/>
      <c r="I18" s="59"/>
      <c r="J18" s="59"/>
      <c r="K18" s="59"/>
      <c r="L18" s="59"/>
      <c r="M18" s="6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</row>
    <row r="19" spans="1:83" s="55" customFormat="1" ht="16.5" thickBot="1">
      <c r="A19" s="110" t="s">
        <v>17</v>
      </c>
      <c r="B19" s="111"/>
      <c r="C19" s="112"/>
      <c r="D19" s="112"/>
      <c r="E19" s="112"/>
      <c r="F19" s="112"/>
      <c r="G19" s="112"/>
      <c r="H19" s="112"/>
      <c r="I19" s="113"/>
      <c r="J19" s="113"/>
      <c r="K19" s="113"/>
      <c r="L19" s="113"/>
      <c r="M19" s="114">
        <f>SUM(M9:M17)</f>
        <v>138886.40098691999</v>
      </c>
      <c r="N19" s="115"/>
      <c r="O19" s="115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7"/>
      <c r="BX19" s="77"/>
      <c r="BY19" s="77"/>
      <c r="BZ19" s="77"/>
      <c r="CA19" s="77"/>
      <c r="CB19" s="77"/>
      <c r="CC19" s="77"/>
      <c r="CD19" s="77"/>
      <c r="CE19" s="77"/>
    </row>
    <row r="20" spans="1:83" s="55" customFormat="1" ht="16.5" thickBot="1">
      <c r="A20" s="110" t="s">
        <v>18</v>
      </c>
      <c r="B20" s="111"/>
      <c r="C20" s="112"/>
      <c r="D20" s="116">
        <f>BASEBID!M162</f>
        <v>0.2</v>
      </c>
      <c r="E20" s="112"/>
      <c r="F20" s="113"/>
      <c r="G20" s="113"/>
      <c r="H20" s="113"/>
      <c r="I20" s="117"/>
      <c r="J20" s="113"/>
      <c r="K20" s="113"/>
      <c r="L20" s="113"/>
      <c r="M20" s="114">
        <f t="shared" ref="M20:M21" si="1">M$19*D20</f>
        <v>27777.280197384</v>
      </c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7"/>
      <c r="BX20" s="77"/>
      <c r="BY20" s="77"/>
      <c r="BZ20" s="77"/>
      <c r="CA20" s="77"/>
      <c r="CB20" s="77"/>
      <c r="CC20" s="77"/>
      <c r="CD20" s="77"/>
      <c r="CE20" s="77"/>
    </row>
    <row r="21" spans="1:83" s="55" customFormat="1" ht="16.5" thickBot="1">
      <c r="A21" s="110" t="s">
        <v>19</v>
      </c>
      <c r="B21" s="111"/>
      <c r="C21" s="112"/>
      <c r="D21" s="116">
        <f>BASEBID!M163</f>
        <v>0.01</v>
      </c>
      <c r="E21" s="112"/>
      <c r="F21" s="113"/>
      <c r="G21" s="113"/>
      <c r="H21" s="113"/>
      <c r="I21" s="117"/>
      <c r="J21" s="113"/>
      <c r="K21" s="113"/>
      <c r="L21" s="113"/>
      <c r="M21" s="114">
        <f t="shared" si="1"/>
        <v>1388.8640098691999</v>
      </c>
      <c r="N21" s="71"/>
      <c r="O21" s="71"/>
      <c r="P21" s="118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7"/>
      <c r="BX21" s="77"/>
      <c r="BY21" s="77"/>
      <c r="BZ21" s="77"/>
      <c r="CA21" s="77"/>
      <c r="CB21" s="77"/>
      <c r="CC21" s="77"/>
      <c r="CD21" s="77"/>
      <c r="CE21" s="77"/>
    </row>
    <row r="22" spans="1:83" s="55" customFormat="1" ht="16.5" thickBot="1">
      <c r="A22" s="110" t="s">
        <v>20</v>
      </c>
      <c r="B22" s="111"/>
      <c r="C22" s="112"/>
      <c r="D22" s="112"/>
      <c r="E22" s="112"/>
      <c r="F22" s="112"/>
      <c r="G22" s="112"/>
      <c r="H22" s="112"/>
      <c r="I22" s="112"/>
      <c r="J22" s="113"/>
      <c r="K22" s="113"/>
      <c r="L22" s="113"/>
      <c r="M22" s="114">
        <f>SUM(M19:M21)</f>
        <v>168052.5451941732</v>
      </c>
      <c r="N22" s="118"/>
      <c r="O22" s="118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7"/>
      <c r="BX22" s="77"/>
      <c r="BY22" s="77"/>
      <c r="BZ22" s="77"/>
      <c r="CA22" s="77"/>
      <c r="CB22" s="77"/>
      <c r="CC22" s="77"/>
      <c r="CD22" s="77"/>
      <c r="CE22" s="77"/>
    </row>
    <row r="23" spans="1:83" s="55" customFormat="1" ht="15.4" customHeight="1">
      <c r="A23" s="237" t="s">
        <v>72</v>
      </c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7"/>
      <c r="BX23" s="77"/>
      <c r="BY23" s="77"/>
      <c r="BZ23" s="77"/>
      <c r="CA23" s="77"/>
      <c r="CB23" s="77"/>
      <c r="CC23" s="77"/>
      <c r="CD23" s="77"/>
      <c r="CE23" s="77"/>
    </row>
    <row r="24" spans="1:83" s="55" customFormat="1" ht="15.75">
      <c r="A24" s="238"/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7"/>
      <c r="BX24" s="77"/>
      <c r="BY24" s="77"/>
      <c r="BZ24" s="77"/>
      <c r="CA24" s="77"/>
      <c r="CB24" s="77"/>
      <c r="CC24" s="77"/>
      <c r="CD24" s="77"/>
      <c r="CE24" s="77"/>
    </row>
    <row r="25" spans="1:83" s="1" customFormat="1" ht="15.7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8"/>
      <c r="L25" s="18"/>
      <c r="M25" s="3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2"/>
      <c r="BX25" s="2"/>
      <c r="BY25" s="2"/>
      <c r="BZ25" s="2"/>
      <c r="CA25" s="2"/>
      <c r="CB25" s="2"/>
      <c r="CC25" s="2"/>
      <c r="CD25" s="2"/>
      <c r="CE25" s="2"/>
    </row>
    <row r="26" spans="1:83" s="1" customFormat="1" ht="15.7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8"/>
      <c r="L26" s="18"/>
      <c r="M26" s="3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2"/>
      <c r="BX26" s="2"/>
      <c r="BY26" s="2"/>
      <c r="BZ26" s="2"/>
      <c r="CA26" s="2"/>
      <c r="CB26" s="2"/>
      <c r="CC26" s="2"/>
      <c r="CD26" s="2"/>
      <c r="CE26" s="2"/>
    </row>
    <row r="27" spans="1:83" s="1" customFormat="1" ht="15.75">
      <c r="A27" s="10" t="str">
        <f>IF(E27&lt;&gt;"",1+MAX($A$23:A26),"")</f>
        <v/>
      </c>
      <c r="B27" s="4"/>
      <c r="C27" s="11"/>
      <c r="D27" s="12"/>
      <c r="E27" s="13"/>
      <c r="F27" s="14"/>
      <c r="G27" s="15"/>
      <c r="H27" s="16"/>
      <c r="I27" s="15"/>
      <c r="J27" s="15"/>
      <c r="K27" s="18"/>
      <c r="L27" s="18"/>
      <c r="M27" s="3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2"/>
      <c r="BX27" s="2"/>
      <c r="BY27" s="2"/>
      <c r="BZ27" s="2"/>
      <c r="CA27" s="2"/>
      <c r="CB27" s="2"/>
      <c r="CC27" s="2"/>
      <c r="CD27" s="2"/>
      <c r="CE27" s="2"/>
    </row>
    <row r="28" spans="1:83" s="1" customFormat="1" ht="15.75">
      <c r="A28" s="10" t="str">
        <f>IF(E28&lt;&gt;"",1+MAX($A$23:A27),"")</f>
        <v/>
      </c>
      <c r="B28" s="4"/>
      <c r="C28" s="11"/>
      <c r="D28" s="12"/>
      <c r="E28" s="13"/>
      <c r="F28" s="14"/>
      <c r="G28" s="15"/>
      <c r="H28" s="16"/>
      <c r="I28" s="15"/>
      <c r="J28" s="15"/>
      <c r="K28" s="18"/>
      <c r="L28" s="18"/>
      <c r="M28" s="3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2"/>
      <c r="BX28" s="2"/>
      <c r="BY28" s="2"/>
      <c r="BZ28" s="2"/>
      <c r="CA28" s="2"/>
      <c r="CB28" s="2"/>
      <c r="CC28" s="2"/>
      <c r="CD28" s="2"/>
      <c r="CE28" s="2"/>
    </row>
    <row r="29" spans="1:83" s="1" customFormat="1">
      <c r="A29" s="10" t="str">
        <f>IF(E29&lt;&gt;"",1+MAX($A$23:A28),"")</f>
        <v/>
      </c>
      <c r="B29" s="4"/>
      <c r="C29" s="11"/>
      <c r="D29" s="12"/>
      <c r="E29" s="13"/>
      <c r="F29" s="14"/>
      <c r="G29" s="15"/>
      <c r="H29" s="16"/>
      <c r="I29" s="15"/>
      <c r="J29" s="15"/>
      <c r="K29" s="18"/>
      <c r="L29" s="18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</row>
    <row r="30" spans="1:83" s="1" customFormat="1">
      <c r="A30" s="10" t="str">
        <f>IF(E30&lt;&gt;"",1+MAX($A$23:A29),"")</f>
        <v/>
      </c>
      <c r="B30" s="4"/>
      <c r="C30" s="11"/>
      <c r="D30" s="12"/>
      <c r="E30" s="13"/>
      <c r="F30" s="14"/>
      <c r="G30" s="15"/>
      <c r="H30" s="16"/>
      <c r="I30" s="15"/>
      <c r="J30" s="15"/>
      <c r="K30" s="18"/>
      <c r="L30" s="18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</row>
    <row r="31" spans="1:83" s="1" customFormat="1">
      <c r="A31" s="10" t="str">
        <f>IF(E31&lt;&gt;"",1+MAX($A$23:A30),"")</f>
        <v/>
      </c>
      <c r="B31" s="4"/>
      <c r="C31" s="11"/>
      <c r="D31" s="12"/>
      <c r="E31" s="13"/>
      <c r="F31" s="14"/>
      <c r="G31" s="15"/>
      <c r="H31" s="16"/>
      <c r="I31" s="15"/>
      <c r="J31" s="15"/>
      <c r="K31" s="18"/>
      <c r="L31" s="18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</row>
    <row r="32" spans="1:83" s="1" customFormat="1">
      <c r="A32" s="10" t="str">
        <f>IF(E32&lt;&gt;"",1+MAX($A$23:A31),"")</f>
        <v/>
      </c>
      <c r="B32" s="4"/>
      <c r="C32" s="11"/>
      <c r="D32" s="12"/>
      <c r="E32" s="13"/>
      <c r="F32" s="14"/>
      <c r="G32" s="15"/>
      <c r="H32" s="16"/>
      <c r="I32" s="15"/>
      <c r="J32" s="15"/>
      <c r="K32" s="18"/>
      <c r="L32" s="18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</row>
    <row r="33" spans="1:74" s="1" customFormat="1">
      <c r="A33" s="10" t="str">
        <f>IF(E33&lt;&gt;"",1+MAX($A$23:A32),"")</f>
        <v/>
      </c>
      <c r="B33" s="4"/>
      <c r="C33" s="11"/>
      <c r="D33" s="12"/>
      <c r="E33" s="13"/>
      <c r="F33" s="14"/>
      <c r="G33" s="15"/>
      <c r="H33" s="16"/>
      <c r="I33" s="15"/>
      <c r="J33" s="15"/>
      <c r="K33" s="18"/>
      <c r="L33" s="18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</row>
    <row r="34" spans="1:74" s="1" customFormat="1">
      <c r="A34" s="10" t="str">
        <f>IF(E34&lt;&gt;"",1+MAX($A$23:A33),"")</f>
        <v/>
      </c>
      <c r="B34" s="4"/>
      <c r="C34" s="11"/>
      <c r="D34" s="12"/>
      <c r="E34" s="13"/>
      <c r="F34" s="14"/>
      <c r="G34" s="15"/>
      <c r="H34" s="16"/>
      <c r="I34" s="15"/>
      <c r="J34" s="15"/>
      <c r="K34" s="18"/>
      <c r="L34" s="18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</row>
    <row r="35" spans="1:74" s="1" customFormat="1">
      <c r="A35" s="10" t="str">
        <f>IF(E35&lt;&gt;"",1+MAX($A$23:A34),"")</f>
        <v/>
      </c>
      <c r="B35" s="4"/>
      <c r="C35" s="11"/>
      <c r="D35" s="12"/>
      <c r="E35" s="13"/>
      <c r="F35" s="14"/>
      <c r="G35" s="15"/>
      <c r="H35" s="16"/>
      <c r="I35" s="15"/>
      <c r="J35" s="15"/>
      <c r="K35" s="18"/>
      <c r="L35" s="18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</row>
    <row r="36" spans="1:74" s="1" customFormat="1">
      <c r="A36" s="10" t="str">
        <f>IF(E36&lt;&gt;"",1+MAX($A$23:A35),"")</f>
        <v/>
      </c>
      <c r="B36" s="4"/>
      <c r="C36" s="11"/>
      <c r="D36" s="12"/>
      <c r="E36" s="13"/>
      <c r="F36" s="14"/>
      <c r="G36" s="15"/>
      <c r="H36" s="16"/>
      <c r="I36" s="15"/>
      <c r="J36" s="18"/>
      <c r="K36" s="18"/>
      <c r="L36" s="18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</row>
    <row r="37" spans="1:74" s="1" customFormat="1">
      <c r="A37" s="10" t="str">
        <f>IF(E37&lt;&gt;"",1+MAX($A$23:A36),"")</f>
        <v/>
      </c>
      <c r="B37" s="4"/>
      <c r="C37" s="11"/>
      <c r="D37" s="12"/>
      <c r="E37" s="13"/>
      <c r="F37" s="14"/>
      <c r="G37" s="15"/>
      <c r="H37" s="16"/>
      <c r="I37" s="15"/>
      <c r="J37" s="15"/>
      <c r="K37" s="18"/>
      <c r="L37" s="18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</row>
    <row r="38" spans="1:74" s="1" customFormat="1">
      <c r="A38" s="10" t="str">
        <f>IF(E38&lt;&gt;"",1+MAX($A$23:A37),"")</f>
        <v/>
      </c>
      <c r="B38" s="4"/>
      <c r="C38" s="11"/>
      <c r="D38" s="12"/>
      <c r="E38" s="13"/>
      <c r="F38" s="14"/>
      <c r="G38" s="15"/>
      <c r="H38" s="16"/>
      <c r="I38" s="15"/>
      <c r="J38" s="15"/>
      <c r="K38" s="18"/>
      <c r="L38" s="18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</row>
    <row r="39" spans="1:74" s="1" customFormat="1">
      <c r="A39" s="10" t="str">
        <f>IF(E39&lt;&gt;"",1+MAX($A$23:A38),"")</f>
        <v/>
      </c>
      <c r="B39" s="4"/>
      <c r="C39" s="11"/>
      <c r="D39" s="12"/>
      <c r="E39" s="13"/>
      <c r="F39" s="14"/>
      <c r="G39" s="15"/>
      <c r="H39" s="16"/>
      <c r="I39" s="15"/>
      <c r="J39" s="15"/>
      <c r="K39" s="18"/>
      <c r="L39" s="18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</row>
    <row r="40" spans="1:74" s="1" customFormat="1">
      <c r="A40" s="10" t="str">
        <f>IF(E40&lt;&gt;"",1+MAX($A$23:A39),"")</f>
        <v/>
      </c>
      <c r="B40" s="4"/>
      <c r="C40" s="11"/>
      <c r="D40" s="12"/>
      <c r="E40" s="13"/>
      <c r="F40" s="14"/>
      <c r="G40" s="15"/>
      <c r="H40" s="16"/>
      <c r="I40" s="15"/>
      <c r="J40" s="15"/>
      <c r="K40" s="18"/>
      <c r="L40" s="18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</row>
    <row r="41" spans="1:74" s="1" customFormat="1">
      <c r="A41" s="10" t="str">
        <f>IF(E41&lt;&gt;"",1+MAX($A$23:A40),"")</f>
        <v/>
      </c>
      <c r="B41" s="4"/>
      <c r="C41" s="11"/>
      <c r="D41" s="12"/>
      <c r="E41" s="13"/>
      <c r="F41" s="14"/>
      <c r="G41" s="15"/>
      <c r="H41" s="16"/>
      <c r="I41" s="15"/>
      <c r="J41" s="15"/>
      <c r="K41" s="18"/>
      <c r="L41" s="18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</row>
    <row r="42" spans="1:74" s="1" customFormat="1">
      <c r="A42" s="10" t="str">
        <f>IF(E42&lt;&gt;"",1+MAX($A$23:A41),"")</f>
        <v/>
      </c>
      <c r="B42" s="4"/>
      <c r="C42" s="11"/>
      <c r="D42" s="12"/>
      <c r="E42" s="13"/>
      <c r="F42" s="14"/>
      <c r="G42" s="15"/>
      <c r="H42" s="16"/>
      <c r="I42" s="15"/>
      <c r="J42" s="15"/>
      <c r="K42" s="18"/>
      <c r="L42" s="18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</row>
    <row r="43" spans="1:74" s="1" customFormat="1">
      <c r="A43" s="10" t="str">
        <f>IF(E43&lt;&gt;"",1+MAX($A$23:A42),"")</f>
        <v/>
      </c>
      <c r="B43" s="4"/>
      <c r="C43" s="11"/>
      <c r="D43" s="12"/>
      <c r="E43" s="13"/>
      <c r="F43" s="14"/>
      <c r="G43" s="15"/>
      <c r="H43" s="16"/>
      <c r="I43" s="15"/>
      <c r="J43" s="15"/>
      <c r="K43" s="18"/>
      <c r="L43" s="18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</row>
    <row r="44" spans="1:74" s="1" customFormat="1">
      <c r="A44" s="10" t="str">
        <f>IF(E44&lt;&gt;"",1+MAX($A$23:A43),"")</f>
        <v/>
      </c>
      <c r="B44" s="4"/>
      <c r="C44" s="11"/>
      <c r="D44" s="12"/>
      <c r="E44" s="13"/>
      <c r="F44" s="14"/>
      <c r="G44" s="15"/>
      <c r="H44" s="16"/>
      <c r="I44" s="15"/>
      <c r="J44" s="15"/>
      <c r="K44" s="15"/>
      <c r="L44" s="15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</row>
    <row r="45" spans="1:74" s="1" customFormat="1">
      <c r="A45" s="10" t="str">
        <f>IF(E45&lt;&gt;"",1+MAX($A$23:A44),"")</f>
        <v/>
      </c>
      <c r="B45" s="4"/>
      <c r="C45" s="11"/>
      <c r="D45" s="12"/>
      <c r="E45" s="13"/>
      <c r="F45" s="14"/>
      <c r="G45" s="15"/>
      <c r="H45" s="16"/>
      <c r="I45" s="15"/>
      <c r="J45" s="15"/>
      <c r="K45" s="15"/>
      <c r="L45" s="15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</row>
    <row r="46" spans="1:74" s="1" customFormat="1">
      <c r="A46" s="10" t="str">
        <f>IF(E46&lt;&gt;"",1+MAX($A$23:A45),"")</f>
        <v/>
      </c>
      <c r="B46" s="4"/>
      <c r="C46" s="11"/>
      <c r="D46" s="12"/>
      <c r="E46" s="13"/>
      <c r="F46" s="14"/>
      <c r="G46" s="15"/>
      <c r="H46" s="16"/>
      <c r="I46" s="15"/>
      <c r="J46" s="15"/>
      <c r="K46" s="15"/>
      <c r="L46" s="15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</row>
    <row r="47" spans="1:74" s="1" customFormat="1">
      <c r="A47" s="10" t="str">
        <f>IF(E47&lt;&gt;"",1+MAX($A$23:A46),"")</f>
        <v/>
      </c>
      <c r="B47" s="4"/>
      <c r="C47" s="11"/>
      <c r="D47" s="12"/>
      <c r="E47" s="13"/>
      <c r="F47" s="14"/>
      <c r="G47" s="15"/>
      <c r="H47" s="16"/>
      <c r="I47" s="15"/>
      <c r="J47" s="15"/>
      <c r="K47" s="15"/>
      <c r="L47" s="15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</row>
    <row r="48" spans="1:74" s="1" customFormat="1">
      <c r="A48" s="10" t="str">
        <f>IF(E48&lt;&gt;"",1+MAX($A$23:A47),"")</f>
        <v/>
      </c>
      <c r="B48" s="4"/>
      <c r="C48" s="11"/>
      <c r="D48" s="12"/>
      <c r="E48" s="13"/>
      <c r="F48" s="14"/>
      <c r="G48" s="15"/>
      <c r="H48" s="16"/>
      <c r="I48" s="15"/>
      <c r="J48" s="15"/>
      <c r="K48" s="15"/>
      <c r="L48" s="15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</row>
    <row r="49" spans="1:74" s="1" customFormat="1">
      <c r="A49" s="10" t="str">
        <f>IF(E49&lt;&gt;"",1+MAX($A$23:A48),"")</f>
        <v/>
      </c>
      <c r="B49" s="4"/>
      <c r="C49" s="11"/>
      <c r="D49" s="12"/>
      <c r="E49" s="13"/>
      <c r="F49" s="14"/>
      <c r="G49" s="15"/>
      <c r="H49" s="16"/>
      <c r="I49" s="15"/>
      <c r="J49" s="15"/>
      <c r="K49" s="15"/>
      <c r="L49" s="15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</row>
    <row r="50" spans="1:74" s="1" customFormat="1">
      <c r="A50" s="10" t="str">
        <f>IF(E50&lt;&gt;"",1+MAX($A$23:A49),"")</f>
        <v/>
      </c>
      <c r="B50" s="4"/>
      <c r="C50" s="11"/>
      <c r="D50" s="12"/>
      <c r="E50" s="13"/>
      <c r="F50" s="14"/>
      <c r="G50" s="15"/>
      <c r="H50" s="16"/>
      <c r="I50" s="15"/>
      <c r="J50" s="15"/>
      <c r="K50" s="15"/>
      <c r="L50" s="15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</row>
    <row r="51" spans="1:74" s="1" customFormat="1">
      <c r="A51" s="10" t="str">
        <f>IF(E51&lt;&gt;"",1+MAX($A$23:A50),"")</f>
        <v/>
      </c>
      <c r="B51" s="4"/>
      <c r="C51" s="11"/>
      <c r="D51" s="12"/>
      <c r="E51" s="13"/>
      <c r="F51" s="14"/>
      <c r="G51" s="15"/>
      <c r="H51" s="16"/>
      <c r="I51" s="15"/>
      <c r="J51" s="15"/>
      <c r="K51" s="15"/>
      <c r="L51" s="15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</row>
    <row r="52" spans="1:74" s="1" customFormat="1">
      <c r="A52" s="10" t="str">
        <f>IF(E52&lt;&gt;"",1+MAX($A$23:A51),"")</f>
        <v/>
      </c>
      <c r="B52" s="4"/>
      <c r="C52" s="11"/>
      <c r="D52" s="12"/>
      <c r="E52" s="13"/>
      <c r="F52" s="14"/>
      <c r="G52" s="15"/>
      <c r="H52" s="16"/>
      <c r="I52" s="15"/>
      <c r="J52" s="15"/>
      <c r="K52" s="15"/>
      <c r="L52" s="15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</row>
    <row r="53" spans="1:74" s="1" customFormat="1">
      <c r="A53" s="10" t="str">
        <f>IF(E53&lt;&gt;"",1+MAX($A$23:A52),"")</f>
        <v/>
      </c>
      <c r="B53" s="4"/>
      <c r="C53" s="11"/>
      <c r="D53" s="12"/>
      <c r="E53" s="13"/>
      <c r="F53" s="14"/>
      <c r="G53" s="15"/>
      <c r="H53" s="16"/>
      <c r="I53" s="15"/>
      <c r="J53" s="15"/>
      <c r="K53" s="15"/>
      <c r="L53" s="1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</row>
    <row r="54" spans="1:74" s="1" customFormat="1">
      <c r="A54" s="10" t="str">
        <f>IF(E54&lt;&gt;"",1+MAX($A$23:A53),"")</f>
        <v/>
      </c>
      <c r="B54" s="4"/>
      <c r="C54" s="11"/>
      <c r="D54" s="12"/>
      <c r="E54" s="13"/>
      <c r="F54" s="14"/>
      <c r="G54" s="15"/>
      <c r="H54" s="16"/>
      <c r="I54" s="15"/>
      <c r="J54" s="15"/>
      <c r="K54" s="15"/>
      <c r="L54" s="15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</row>
    <row r="55" spans="1:74" s="1" customFormat="1">
      <c r="A55" s="10" t="str">
        <f>IF(E55&lt;&gt;"",1+MAX($A$23:A54),"")</f>
        <v/>
      </c>
      <c r="B55" s="4"/>
      <c r="C55" s="11"/>
      <c r="D55" s="12"/>
      <c r="E55" s="13"/>
      <c r="F55" s="14"/>
      <c r="G55" s="15"/>
      <c r="H55" s="16"/>
      <c r="I55" s="15"/>
      <c r="J55" s="15"/>
      <c r="K55" s="15"/>
      <c r="L55" s="15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</row>
    <row r="56" spans="1:74" s="1" customFormat="1">
      <c r="A56" s="10" t="str">
        <f>IF(E56&lt;&gt;"",1+MAX($A$23:A55),"")</f>
        <v/>
      </c>
      <c r="B56" s="4"/>
      <c r="C56" s="11"/>
      <c r="D56" s="12"/>
      <c r="E56" s="13"/>
      <c r="F56" s="14"/>
      <c r="G56" s="15"/>
      <c r="H56" s="16"/>
      <c r="I56" s="15"/>
      <c r="J56" s="15"/>
      <c r="K56" s="15"/>
      <c r="L56" s="15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</row>
    <row r="57" spans="1:74" s="1" customFormat="1">
      <c r="A57" s="10" t="str">
        <f>IF(E57&lt;&gt;"",1+MAX($A$23:A56),"")</f>
        <v/>
      </c>
      <c r="B57" s="4"/>
      <c r="C57" s="11"/>
      <c r="D57" s="12"/>
      <c r="E57" s="13"/>
      <c r="F57" s="14"/>
      <c r="G57" s="15"/>
      <c r="H57" s="16"/>
      <c r="I57" s="15"/>
      <c r="J57" s="15"/>
      <c r="K57" s="15"/>
      <c r="L57" s="1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</row>
    <row r="58" spans="1:74" s="1" customFormat="1">
      <c r="A58" s="10" t="str">
        <f>IF(E58&lt;&gt;"",1+MAX($A$23:A57),"")</f>
        <v/>
      </c>
      <c r="B58" s="4"/>
      <c r="C58" s="11"/>
      <c r="D58" s="12"/>
      <c r="E58" s="13"/>
      <c r="F58" s="14"/>
      <c r="G58" s="15"/>
      <c r="H58" s="16"/>
      <c r="I58" s="15"/>
      <c r="J58" s="15"/>
      <c r="K58" s="15"/>
      <c r="L58" s="1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</row>
    <row r="59" spans="1:74" s="1" customFormat="1">
      <c r="A59" s="10" t="str">
        <f>IF(E59&lt;&gt;"",1+MAX($A$23:A58),"")</f>
        <v/>
      </c>
      <c r="B59" s="4"/>
      <c r="C59" s="11"/>
      <c r="D59" s="12"/>
      <c r="E59" s="13"/>
      <c r="F59" s="14"/>
      <c r="G59" s="15"/>
      <c r="H59" s="16"/>
      <c r="I59" s="15"/>
      <c r="J59" s="15"/>
      <c r="K59" s="15"/>
      <c r="L59" s="1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</row>
    <row r="60" spans="1:74" s="1" customFormat="1">
      <c r="A60" s="10" t="str">
        <f>IF(E60&lt;&gt;"",1+MAX($A$23:A59),"")</f>
        <v/>
      </c>
      <c r="B60" s="4"/>
      <c r="C60" s="5"/>
      <c r="D60" s="6"/>
      <c r="E60" s="7"/>
      <c r="F60" s="3"/>
      <c r="G60" s="8"/>
      <c r="H60" s="9"/>
      <c r="I60" s="3"/>
      <c r="J60" s="3"/>
      <c r="K60" s="15"/>
      <c r="L60" s="15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</row>
    <row r="61" spans="1:74" s="1" customFormat="1">
      <c r="A61" s="10" t="str">
        <f>IF(E61&lt;&gt;"",1+MAX($A$23:A60),"")</f>
        <v/>
      </c>
      <c r="B61" s="4"/>
      <c r="C61" s="5"/>
      <c r="D61" s="6"/>
      <c r="E61" s="7"/>
      <c r="F61" s="3"/>
      <c r="G61" s="8"/>
      <c r="H61" s="9"/>
      <c r="I61" s="3"/>
      <c r="J61" s="3"/>
      <c r="K61" s="15"/>
      <c r="L61" s="15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</row>
    <row r="62" spans="1:74" s="1" customFormat="1">
      <c r="A62" s="10" t="str">
        <f>IF(E62&lt;&gt;"",1+MAX($A$23:A61),"")</f>
        <v/>
      </c>
      <c r="B62" s="4"/>
      <c r="C62" s="5"/>
      <c r="D62" s="6"/>
      <c r="E62" s="7"/>
      <c r="F62" s="3"/>
      <c r="G62" s="8"/>
      <c r="H62" s="9"/>
      <c r="I62" s="3"/>
      <c r="J62" s="3"/>
      <c r="K62" s="15"/>
      <c r="L62" s="15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</row>
    <row r="63" spans="1:74" s="1" customFormat="1">
      <c r="A63" s="10" t="str">
        <f>IF(E63&lt;&gt;"",1+MAX($A$23:A62),"")</f>
        <v/>
      </c>
      <c r="B63" s="4"/>
      <c r="C63" s="5"/>
      <c r="D63" s="6"/>
      <c r="E63" s="7"/>
      <c r="F63" s="3"/>
      <c r="G63" s="8"/>
      <c r="H63" s="9"/>
      <c r="I63" s="3"/>
      <c r="J63" s="3"/>
      <c r="K63" s="15"/>
      <c r="L63" s="15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</row>
    <row r="64" spans="1:74" s="1" customFormat="1">
      <c r="A64" s="10" t="str">
        <f>IF(E64&lt;&gt;"",1+MAX($A$23:A63),"")</f>
        <v/>
      </c>
      <c r="B64" s="4"/>
      <c r="C64" s="5"/>
      <c r="D64" s="6"/>
      <c r="E64" s="7"/>
      <c r="F64" s="3"/>
      <c r="G64" s="8"/>
      <c r="H64" s="9"/>
      <c r="I64" s="3"/>
      <c r="J64" s="3"/>
      <c r="K64" s="15"/>
      <c r="L64" s="15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</row>
    <row r="65" spans="1:74" s="1" customFormat="1">
      <c r="A65" s="10" t="str">
        <f>IF(E65&lt;&gt;"",1+MAX($A$23:A64),"")</f>
        <v/>
      </c>
      <c r="B65" s="4"/>
      <c r="C65" s="5"/>
      <c r="D65" s="6"/>
      <c r="E65" s="7"/>
      <c r="F65" s="3"/>
      <c r="G65" s="8"/>
      <c r="H65" s="9"/>
      <c r="I65" s="3"/>
      <c r="J65" s="3"/>
      <c r="K65" s="15"/>
      <c r="L65" s="15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</row>
    <row r="66" spans="1:74" s="1" customFormat="1">
      <c r="A66" s="10" t="str">
        <f>IF(E66&lt;&gt;"",1+MAX($A$23:A65),"")</f>
        <v/>
      </c>
      <c r="B66" s="4"/>
      <c r="C66" s="5"/>
      <c r="D66" s="6"/>
      <c r="E66" s="7"/>
      <c r="F66" s="3"/>
      <c r="G66" s="8"/>
      <c r="H66" s="9"/>
      <c r="I66" s="3"/>
      <c r="J66" s="3"/>
      <c r="K66" s="15"/>
      <c r="L66" s="15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</row>
    <row r="67" spans="1:74">
      <c r="A67" s="10" t="str">
        <f>IF(E67&lt;&gt;"",1+MAX($A$23:A66),"")</f>
        <v/>
      </c>
      <c r="K67" s="15"/>
      <c r="L67" s="15"/>
    </row>
    <row r="68" spans="1:74">
      <c r="A68" s="10" t="str">
        <f>IF(E68&lt;&gt;"",1+MAX($A$23:A67),"")</f>
        <v/>
      </c>
      <c r="K68" s="15"/>
      <c r="L68" s="15"/>
    </row>
    <row r="69" spans="1:74">
      <c r="A69" s="10" t="str">
        <f>IF(E69&lt;&gt;"",1+MAX($A$23:A68),"")</f>
        <v/>
      </c>
      <c r="K69" s="15"/>
      <c r="L69" s="15"/>
    </row>
    <row r="70" spans="1:74">
      <c r="A70" s="10" t="str">
        <f>IF(E70&lt;&gt;"",1+MAX($A$23:A69),"")</f>
        <v/>
      </c>
      <c r="K70" s="15"/>
      <c r="L70" s="15"/>
    </row>
    <row r="71" spans="1:74">
      <c r="A71" s="10" t="str">
        <f>IF(E71&lt;&gt;"",1+MAX($A$23:A70),"")</f>
        <v/>
      </c>
      <c r="K71" s="15"/>
      <c r="L71" s="15"/>
    </row>
    <row r="72" spans="1:74">
      <c r="A72" s="10" t="str">
        <f>IF(E72&lt;&gt;"",1+MAX($A$23:A71),"")</f>
        <v/>
      </c>
      <c r="K72" s="15"/>
      <c r="L72" s="15"/>
    </row>
    <row r="73" spans="1:74">
      <c r="A73" s="10" t="str">
        <f>IF(E73&lt;&gt;"",1+MAX($A$23:A72),"")</f>
        <v/>
      </c>
      <c r="K73" s="15"/>
      <c r="L73" s="15"/>
    </row>
    <row r="74" spans="1:74">
      <c r="A74" s="10" t="str">
        <f>IF(E74&lt;&gt;"",1+MAX($A$23:A73),"")</f>
        <v/>
      </c>
      <c r="K74" s="15"/>
      <c r="L74" s="15"/>
    </row>
    <row r="75" spans="1:74">
      <c r="A75" s="10" t="str">
        <f>IF(E75&lt;&gt;"",1+MAX($A$23:A74),"")</f>
        <v/>
      </c>
      <c r="K75" s="15"/>
      <c r="L75" s="15"/>
    </row>
    <row r="76" spans="1:74">
      <c r="A76" s="10" t="str">
        <f>IF(E76&lt;&gt;"",1+MAX($A$23:A75),"")</f>
        <v/>
      </c>
      <c r="K76" s="15"/>
      <c r="L76" s="15"/>
    </row>
    <row r="77" spans="1:74">
      <c r="A77" s="10" t="str">
        <f>IF(E77&lt;&gt;"",1+MAX($A$23:A76),"")</f>
        <v/>
      </c>
      <c r="K77" s="15"/>
      <c r="L77" s="15"/>
    </row>
    <row r="78" spans="1:74">
      <c r="A78" s="10" t="str">
        <f>IF(E78&lt;&gt;"",1+MAX($A$23:A77),"")</f>
        <v/>
      </c>
      <c r="K78" s="15"/>
      <c r="L78" s="15"/>
    </row>
    <row r="79" spans="1:74">
      <c r="A79" s="10" t="str">
        <f>IF(E79&lt;&gt;"",1+MAX($A$23:A78),"")</f>
        <v/>
      </c>
      <c r="K79" s="15"/>
      <c r="L79" s="15"/>
    </row>
    <row r="80" spans="1:74">
      <c r="A80" s="10" t="str">
        <f>IF(E80&lt;&gt;"",1+MAX($A$23:A79),"")</f>
        <v/>
      </c>
      <c r="K80" s="15"/>
      <c r="L80" s="15"/>
    </row>
    <row r="81" spans="1:12">
      <c r="A81" s="10" t="str">
        <f>IF(E81&lt;&gt;"",1+MAX($A$23:A80),"")</f>
        <v/>
      </c>
      <c r="K81" s="15"/>
      <c r="L81" s="15"/>
    </row>
    <row r="82" spans="1:12">
      <c r="A82" s="10" t="str">
        <f>IF(E82&lt;&gt;"",1+MAX($A$23:A81),"")</f>
        <v/>
      </c>
      <c r="K82" s="15"/>
      <c r="L82" s="15"/>
    </row>
    <row r="83" spans="1:12">
      <c r="A83" s="10" t="str">
        <f>IF(E83&lt;&gt;"",1+MAX($A$23:A82),"")</f>
        <v/>
      </c>
      <c r="K83" s="15"/>
      <c r="L83" s="15"/>
    </row>
    <row r="84" spans="1:12">
      <c r="A84" s="10" t="str">
        <f>IF(E84&lt;&gt;"",1+MAX($A$23:A83),"")</f>
        <v/>
      </c>
      <c r="K84" s="15"/>
      <c r="L84" s="15"/>
    </row>
    <row r="85" spans="1:12">
      <c r="A85" s="10" t="str">
        <f>IF(E85&lt;&gt;"",1+MAX($A$23:A84),"")</f>
        <v/>
      </c>
      <c r="K85" s="15"/>
      <c r="L85" s="15"/>
    </row>
    <row r="86" spans="1:12">
      <c r="A86" s="10" t="str">
        <f>IF(E86&lt;&gt;"",1+MAX($A$23:A85),"")</f>
        <v/>
      </c>
      <c r="K86" s="15"/>
      <c r="L86" s="15"/>
    </row>
    <row r="87" spans="1:12">
      <c r="A87" s="10" t="str">
        <f>IF(E87&lt;&gt;"",1+MAX($A$23:A86),"")</f>
        <v/>
      </c>
      <c r="K87" s="15"/>
      <c r="L87" s="15"/>
    </row>
    <row r="88" spans="1:12">
      <c r="A88" s="10" t="str">
        <f>IF(E88&lt;&gt;"",1+MAX($A$23:A87),"")</f>
        <v/>
      </c>
      <c r="K88" s="15"/>
      <c r="L88" s="15"/>
    </row>
    <row r="89" spans="1:12">
      <c r="A89" s="10" t="str">
        <f>IF(E89&lt;&gt;"",1+MAX($A$23:A88),"")</f>
        <v/>
      </c>
      <c r="K89" s="15"/>
      <c r="L89" s="15"/>
    </row>
    <row r="90" spans="1:12">
      <c r="A90" s="10" t="str">
        <f>IF(E90&lt;&gt;"",1+MAX($A$23:A89),"")</f>
        <v/>
      </c>
      <c r="K90" s="15"/>
      <c r="L90" s="15"/>
    </row>
    <row r="91" spans="1:12">
      <c r="A91" s="10" t="str">
        <f>IF(E91&lt;&gt;"",1+MAX($A$23:A90),"")</f>
        <v/>
      </c>
      <c r="K91" s="15"/>
      <c r="L91" s="15"/>
    </row>
    <row r="92" spans="1:12">
      <c r="A92" s="10" t="str">
        <f>IF(E92&lt;&gt;"",1+MAX($A$23:A91),"")</f>
        <v/>
      </c>
      <c r="K92" s="15"/>
      <c r="L92" s="15"/>
    </row>
    <row r="93" spans="1:12">
      <c r="A93" s="10" t="str">
        <f>IF(E93&lt;&gt;"",1+MAX($A$23:A92),"")</f>
        <v/>
      </c>
      <c r="K93" s="15"/>
      <c r="L93" s="15"/>
    </row>
    <row r="94" spans="1:12">
      <c r="A94" s="10" t="str">
        <f>IF(E94&lt;&gt;"",1+MAX($A$23:A93),"")</f>
        <v/>
      </c>
      <c r="K94" s="15"/>
      <c r="L94" s="15"/>
    </row>
    <row r="95" spans="1:12">
      <c r="A95" s="10" t="str">
        <f>IF(E95&lt;&gt;"",1+MAX($A$23:A94),"")</f>
        <v/>
      </c>
      <c r="K95" s="15"/>
      <c r="L95" s="15"/>
    </row>
    <row r="96" spans="1:12">
      <c r="A96" s="10" t="str">
        <f>IF(E96&lt;&gt;"",1+MAX($A$23:A95),"")</f>
        <v/>
      </c>
      <c r="K96" s="15"/>
      <c r="L96" s="15"/>
    </row>
    <row r="97" spans="1:12">
      <c r="A97" s="10" t="str">
        <f>IF(E97&lt;&gt;"",1+MAX($A$23:A96),"")</f>
        <v/>
      </c>
      <c r="K97" s="15"/>
      <c r="L97" s="15"/>
    </row>
    <row r="98" spans="1:12">
      <c r="A98" s="10" t="str">
        <f>IF(E98&lt;&gt;"",1+MAX($A$23:A97),"")</f>
        <v/>
      </c>
      <c r="K98" s="15"/>
      <c r="L98" s="15"/>
    </row>
    <row r="99" spans="1:12">
      <c r="A99" s="10" t="str">
        <f>IF(E99&lt;&gt;"",1+MAX($A$23:A98),"")</f>
        <v/>
      </c>
      <c r="K99" s="15"/>
      <c r="L99" s="15"/>
    </row>
    <row r="100" spans="1:12">
      <c r="A100" s="10" t="str">
        <f>IF(E100&lt;&gt;"",1+MAX($A$23:A99),"")</f>
        <v/>
      </c>
      <c r="K100" s="15"/>
      <c r="L100" s="15"/>
    </row>
    <row r="101" spans="1:12">
      <c r="A101" s="10" t="str">
        <f>IF(E101&lt;&gt;"",1+MAX($A$23:A100),"")</f>
        <v/>
      </c>
      <c r="K101" s="15"/>
      <c r="L101" s="15"/>
    </row>
    <row r="102" spans="1:12">
      <c r="A102" s="10" t="str">
        <f>IF(E102&lt;&gt;"",1+MAX($A$23:A101),"")</f>
        <v/>
      </c>
      <c r="K102" s="15"/>
      <c r="L102" s="15"/>
    </row>
    <row r="103" spans="1:12">
      <c r="A103" s="10" t="str">
        <f>IF(E103&lt;&gt;"",1+MAX($A$23:A102),"")</f>
        <v/>
      </c>
      <c r="K103" s="15"/>
      <c r="L103" s="15"/>
    </row>
    <row r="104" spans="1:12">
      <c r="A104" s="10" t="str">
        <f>IF(E104&lt;&gt;"",1+MAX($A$23:A103),"")</f>
        <v/>
      </c>
      <c r="K104" s="15"/>
      <c r="L104" s="15"/>
    </row>
    <row r="105" spans="1:12">
      <c r="A105" s="10" t="str">
        <f>IF(E105&lt;&gt;"",1+MAX($A$23:A104),"")</f>
        <v/>
      </c>
      <c r="K105" s="15"/>
      <c r="L105" s="15"/>
    </row>
    <row r="106" spans="1:12">
      <c r="A106" s="10" t="str">
        <f>IF(E106&lt;&gt;"",1+MAX($A$23:A105),"")</f>
        <v/>
      </c>
      <c r="K106" s="15"/>
      <c r="L106" s="15"/>
    </row>
    <row r="107" spans="1:12">
      <c r="A107" s="10" t="str">
        <f>IF(E107&lt;&gt;"",1+MAX($A$23:A106),"")</f>
        <v/>
      </c>
      <c r="K107" s="15"/>
      <c r="L107" s="15"/>
    </row>
    <row r="108" spans="1:12">
      <c r="A108" s="10" t="str">
        <f>IF(E108&lt;&gt;"",1+MAX($A$23:A107),"")</f>
        <v/>
      </c>
      <c r="K108" s="15"/>
      <c r="L108" s="15"/>
    </row>
    <row r="109" spans="1:12">
      <c r="A109" s="10" t="str">
        <f>IF(E109&lt;&gt;"",1+MAX($A$23:A108),"")</f>
        <v/>
      </c>
      <c r="K109" s="15"/>
      <c r="L109" s="15"/>
    </row>
    <row r="110" spans="1:12">
      <c r="A110" s="10" t="str">
        <f>IF(E110&lt;&gt;"",1+MAX($A$23:A109),"")</f>
        <v/>
      </c>
      <c r="K110" s="15"/>
      <c r="L110" s="15"/>
    </row>
    <row r="111" spans="1:12">
      <c r="A111" s="10" t="str">
        <f>IF(E111&lt;&gt;"",1+MAX($A$23:A110),"")</f>
        <v/>
      </c>
      <c r="K111" s="15"/>
      <c r="L111" s="15"/>
    </row>
    <row r="112" spans="1:12">
      <c r="A112" s="10" t="str">
        <f>IF(E112&lt;&gt;"",1+MAX($A$23:A111),"")</f>
        <v/>
      </c>
      <c r="K112" s="15"/>
      <c r="L112" s="15"/>
    </row>
    <row r="113" spans="1:12">
      <c r="A113" s="10" t="str">
        <f>IF(E113&lt;&gt;"",1+MAX($A$23:A112),"")</f>
        <v/>
      </c>
      <c r="K113" s="15"/>
      <c r="L113" s="15"/>
    </row>
    <row r="114" spans="1:12">
      <c r="A114" s="10" t="str">
        <f>IF(E114&lt;&gt;"",1+MAX($A$23:A113),"")</f>
        <v/>
      </c>
      <c r="K114" s="15"/>
      <c r="L114" s="15"/>
    </row>
    <row r="115" spans="1:12">
      <c r="A115" s="10" t="str">
        <f>IF(E115&lt;&gt;"",1+MAX($A$23:A114),"")</f>
        <v/>
      </c>
      <c r="K115" s="15"/>
      <c r="L115" s="15"/>
    </row>
    <row r="116" spans="1:12">
      <c r="A116" s="10" t="str">
        <f>IF(E116&lt;&gt;"",1+MAX($A$23:A115),"")</f>
        <v/>
      </c>
      <c r="K116" s="15"/>
      <c r="L116" s="15"/>
    </row>
    <row r="117" spans="1:12">
      <c r="A117" s="10" t="str">
        <f>IF(E117&lt;&gt;"",1+MAX($A$23:A116),"")</f>
        <v/>
      </c>
      <c r="K117" s="15"/>
      <c r="L117" s="15"/>
    </row>
    <row r="118" spans="1:12">
      <c r="A118" s="10" t="str">
        <f>IF(E118&lt;&gt;"",1+MAX($A$23:A117),"")</f>
        <v/>
      </c>
      <c r="K118" s="15"/>
      <c r="L118" s="15"/>
    </row>
    <row r="119" spans="1:12">
      <c r="A119" s="10" t="str">
        <f>IF(E119&lt;&gt;"",1+MAX($A$23:A118),"")</f>
        <v/>
      </c>
      <c r="K119" s="15"/>
      <c r="L119" s="15"/>
    </row>
    <row r="120" spans="1:12">
      <c r="A120" s="10" t="str">
        <f>IF(E120&lt;&gt;"",1+MAX($A$23:A119),"")</f>
        <v/>
      </c>
      <c r="K120" s="15"/>
      <c r="L120" s="15"/>
    </row>
    <row r="121" spans="1:12">
      <c r="A121" s="10" t="str">
        <f>IF(E121&lt;&gt;"",1+MAX($A$23:A120),"")</f>
        <v/>
      </c>
      <c r="K121" s="15"/>
      <c r="L121" s="15"/>
    </row>
    <row r="122" spans="1:12">
      <c r="A122" s="10" t="str">
        <f>IF(E122&lt;&gt;"",1+MAX($A$23:A121),"")</f>
        <v/>
      </c>
      <c r="K122" s="15"/>
      <c r="L122" s="15"/>
    </row>
    <row r="123" spans="1:12">
      <c r="A123" s="10" t="str">
        <f>IF(E123&lt;&gt;"",1+MAX($A$23:A122),"")</f>
        <v/>
      </c>
      <c r="K123" s="15"/>
      <c r="L123" s="15"/>
    </row>
    <row r="124" spans="1:12">
      <c r="A124" s="10" t="str">
        <f>IF(E124&lt;&gt;"",1+MAX($A$23:A123),"")</f>
        <v/>
      </c>
      <c r="K124" s="15"/>
      <c r="L124" s="15"/>
    </row>
    <row r="125" spans="1:12">
      <c r="A125" s="10" t="str">
        <f>IF(E125&lt;&gt;"",1+MAX($A$23:A124),"")</f>
        <v/>
      </c>
      <c r="K125" s="15"/>
      <c r="L125" s="15"/>
    </row>
    <row r="126" spans="1:12">
      <c r="A126" s="10" t="str">
        <f>IF(E126&lt;&gt;"",1+MAX($A$23:A125),"")</f>
        <v/>
      </c>
      <c r="K126" s="15"/>
      <c r="L126" s="15"/>
    </row>
    <row r="127" spans="1:12">
      <c r="A127" s="10" t="str">
        <f>IF(E127&lt;&gt;"",1+MAX($A$23:A126),"")</f>
        <v/>
      </c>
      <c r="K127" s="15"/>
      <c r="L127" s="15"/>
    </row>
    <row r="128" spans="1:12">
      <c r="A128" s="10" t="str">
        <f>IF(E128&lt;&gt;"",1+MAX($A$23:A127),"")</f>
        <v/>
      </c>
      <c r="K128" s="15"/>
      <c r="L128" s="15"/>
    </row>
    <row r="129" spans="1:12">
      <c r="A129" s="10" t="str">
        <f>IF(E129&lt;&gt;"",1+MAX($A$23:A128),"")</f>
        <v/>
      </c>
      <c r="K129" s="15"/>
      <c r="L129" s="15"/>
    </row>
    <row r="130" spans="1:12">
      <c r="A130" s="10" t="str">
        <f>IF(E130&lt;&gt;"",1+MAX($A$23:A129),"")</f>
        <v/>
      </c>
      <c r="K130" s="15"/>
      <c r="L130" s="15"/>
    </row>
    <row r="131" spans="1:12">
      <c r="A131" s="10" t="str">
        <f>IF(E131&lt;&gt;"",1+MAX($A$23:A130),"")</f>
        <v/>
      </c>
      <c r="K131" s="15"/>
      <c r="L131" s="15"/>
    </row>
    <row r="132" spans="1:12">
      <c r="A132" s="10" t="str">
        <f>IF(E132&lt;&gt;"",1+MAX($A$23:A131),"")</f>
        <v/>
      </c>
      <c r="K132" s="15"/>
      <c r="L132" s="15"/>
    </row>
    <row r="133" spans="1:12">
      <c r="A133" s="10" t="str">
        <f>IF(E133&lt;&gt;"",1+MAX($A$23:A132),"")</f>
        <v/>
      </c>
      <c r="K133" s="15"/>
      <c r="L133" s="15"/>
    </row>
    <row r="134" spans="1:12">
      <c r="A134" s="10" t="str">
        <f>IF(E134&lt;&gt;"",1+MAX($A$23:A133),"")</f>
        <v/>
      </c>
      <c r="K134" s="15"/>
      <c r="L134" s="15"/>
    </row>
    <row r="135" spans="1:12">
      <c r="A135" s="10" t="str">
        <f>IF(E135&lt;&gt;"",1+MAX($A$23:A134),"")</f>
        <v/>
      </c>
      <c r="K135" s="15"/>
      <c r="L135" s="15"/>
    </row>
    <row r="136" spans="1:12">
      <c r="A136" s="10" t="str">
        <f>IF(E136&lt;&gt;"",1+MAX($A$23:A135),"")</f>
        <v/>
      </c>
      <c r="K136" s="15"/>
      <c r="L136" s="15"/>
    </row>
    <row r="137" spans="1:12">
      <c r="A137" s="10" t="str">
        <f>IF(E137&lt;&gt;"",1+MAX($A$23:A136),"")</f>
        <v/>
      </c>
      <c r="K137" s="15"/>
      <c r="L137" s="15"/>
    </row>
    <row r="138" spans="1:12">
      <c r="A138" s="10" t="str">
        <f>IF(E138&lt;&gt;"",1+MAX($A$23:A137),"")</f>
        <v/>
      </c>
      <c r="K138" s="15"/>
      <c r="L138" s="15"/>
    </row>
    <row r="139" spans="1:12">
      <c r="A139" s="10" t="str">
        <f>IF(E139&lt;&gt;"",1+MAX($A$23:A138),"")</f>
        <v/>
      </c>
      <c r="K139" s="15"/>
      <c r="L139" s="15"/>
    </row>
    <row r="140" spans="1:12">
      <c r="A140" s="10" t="str">
        <f>IF(E140&lt;&gt;"",1+MAX($A$23:A139),"")</f>
        <v/>
      </c>
      <c r="K140" s="15"/>
      <c r="L140" s="15"/>
    </row>
    <row r="141" spans="1:12">
      <c r="A141" s="10" t="str">
        <f>IF(E141&lt;&gt;"",1+MAX($A$23:A140),"")</f>
        <v/>
      </c>
      <c r="K141" s="15"/>
      <c r="L141" s="15"/>
    </row>
    <row r="142" spans="1:12">
      <c r="A142" s="10" t="str">
        <f>IF(E142&lt;&gt;"",1+MAX($A$23:A141),"")</f>
        <v/>
      </c>
      <c r="K142" s="15"/>
      <c r="L142" s="15"/>
    </row>
    <row r="143" spans="1:12">
      <c r="A143" s="10" t="str">
        <f>IF(E143&lt;&gt;"",1+MAX($A$23:A142),"")</f>
        <v/>
      </c>
      <c r="K143" s="15"/>
      <c r="L143" s="15"/>
    </row>
    <row r="144" spans="1:12">
      <c r="A144" s="10" t="str">
        <f>IF(E144&lt;&gt;"",1+MAX($A$23:A143),"")</f>
        <v/>
      </c>
      <c r="K144" s="15"/>
      <c r="L144" s="15"/>
    </row>
    <row r="145" spans="1:12">
      <c r="A145" s="10" t="str">
        <f>IF(E145&lt;&gt;"",1+MAX($A$23:A144),"")</f>
        <v/>
      </c>
      <c r="K145" s="15"/>
      <c r="L145" s="15"/>
    </row>
    <row r="146" spans="1:12">
      <c r="A146" s="10" t="str">
        <f>IF(E146&lt;&gt;"",1+MAX($A$23:A145),"")</f>
        <v/>
      </c>
      <c r="K146" s="15"/>
      <c r="L146" s="15"/>
    </row>
    <row r="147" spans="1:12">
      <c r="A147" s="10" t="str">
        <f>IF(E147&lt;&gt;"",1+MAX($A$23:A146),"")</f>
        <v/>
      </c>
      <c r="K147" s="15"/>
      <c r="L147" s="15"/>
    </row>
    <row r="148" spans="1:12">
      <c r="A148" s="10" t="str">
        <f>IF(E148&lt;&gt;"",1+MAX($A$23:A147),"")</f>
        <v/>
      </c>
      <c r="K148" s="15"/>
      <c r="L148" s="15"/>
    </row>
    <row r="149" spans="1:12">
      <c r="A149" s="10" t="str">
        <f>IF(E149&lt;&gt;"",1+MAX($A$23:A148),"")</f>
        <v/>
      </c>
      <c r="K149" s="15"/>
      <c r="L149" s="15"/>
    </row>
    <row r="150" spans="1:12">
      <c r="A150" s="10" t="str">
        <f>IF(E150&lt;&gt;"",1+MAX($A$23:A149),"")</f>
        <v/>
      </c>
      <c r="K150" s="15"/>
      <c r="L150" s="15"/>
    </row>
    <row r="151" spans="1:12">
      <c r="A151" s="10" t="str">
        <f>IF(E151&lt;&gt;"",1+MAX($A$23:A150),"")</f>
        <v/>
      </c>
      <c r="K151" s="15"/>
      <c r="L151" s="15"/>
    </row>
    <row r="152" spans="1:12">
      <c r="A152" s="10" t="str">
        <f>IF(E152&lt;&gt;"",1+MAX($A$23:A151),"")</f>
        <v/>
      </c>
      <c r="K152" s="15"/>
      <c r="L152" s="15"/>
    </row>
    <row r="153" spans="1:12">
      <c r="A153" s="10" t="str">
        <f>IF(E153&lt;&gt;"",1+MAX($A$23:A152),"")</f>
        <v/>
      </c>
      <c r="K153" s="15"/>
      <c r="L153" s="15"/>
    </row>
    <row r="154" spans="1:12">
      <c r="A154" s="10" t="str">
        <f>IF(E154&lt;&gt;"",1+MAX($A$23:A153),"")</f>
        <v/>
      </c>
      <c r="K154" s="15"/>
      <c r="L154" s="15"/>
    </row>
    <row r="155" spans="1:12">
      <c r="A155" s="10" t="str">
        <f>IF(E155&lt;&gt;"",1+MAX($A$23:A154),"")</f>
        <v/>
      </c>
      <c r="K155" s="15"/>
      <c r="L155" s="15"/>
    </row>
    <row r="156" spans="1:12">
      <c r="A156" s="10" t="str">
        <f>IF(E156&lt;&gt;"",1+MAX($A$23:A155),"")</f>
        <v/>
      </c>
      <c r="K156" s="15"/>
      <c r="L156" s="15"/>
    </row>
    <row r="157" spans="1:12">
      <c r="A157" s="10" t="str">
        <f>IF(E157&lt;&gt;"",1+MAX($A$23:A156),"")</f>
        <v/>
      </c>
      <c r="K157" s="15"/>
      <c r="L157" s="15"/>
    </row>
    <row r="158" spans="1:12">
      <c r="A158" s="10" t="str">
        <f>IF(E158&lt;&gt;"",1+MAX($A$23:A157),"")</f>
        <v/>
      </c>
      <c r="K158" s="15"/>
      <c r="L158" s="15"/>
    </row>
    <row r="159" spans="1:12">
      <c r="A159" s="10" t="str">
        <f>IF(E159&lt;&gt;"",1+MAX($A$23:A158),"")</f>
        <v/>
      </c>
      <c r="K159" s="15"/>
      <c r="L159" s="15"/>
    </row>
    <row r="160" spans="1:12">
      <c r="A160" s="10" t="str">
        <f>IF(E160&lt;&gt;"",1+MAX($A$23:A159),"")</f>
        <v/>
      </c>
      <c r="K160" s="15"/>
      <c r="L160" s="15"/>
    </row>
    <row r="161" spans="1:12">
      <c r="A161" s="10" t="str">
        <f>IF(E161&lt;&gt;"",1+MAX($A$23:A160),"")</f>
        <v/>
      </c>
      <c r="K161" s="15"/>
      <c r="L161" s="15"/>
    </row>
    <row r="162" spans="1:12">
      <c r="A162" s="10" t="str">
        <f>IF(E162&lt;&gt;"",1+MAX($A$23:A161),"")</f>
        <v/>
      </c>
      <c r="K162" s="15"/>
      <c r="L162" s="15"/>
    </row>
    <row r="163" spans="1:12">
      <c r="A163" s="10" t="str">
        <f>IF(E163&lt;&gt;"",1+MAX($A$23:A162),"")</f>
        <v/>
      </c>
      <c r="K163" s="15"/>
      <c r="L163" s="15"/>
    </row>
    <row r="164" spans="1:12">
      <c r="A164" s="10" t="str">
        <f>IF(E164&lt;&gt;"",1+MAX($A$23:A163),"")</f>
        <v/>
      </c>
      <c r="K164" s="15"/>
      <c r="L164" s="15"/>
    </row>
    <row r="165" spans="1:12">
      <c r="A165" s="10" t="str">
        <f>IF(E165&lt;&gt;"",1+MAX($A$23:A164),"")</f>
        <v/>
      </c>
      <c r="K165" s="15"/>
      <c r="L165" s="15"/>
    </row>
    <row r="166" spans="1:12">
      <c r="A166" s="10" t="str">
        <f>IF(E166&lt;&gt;"",1+MAX($A$23:A165),"")</f>
        <v/>
      </c>
      <c r="K166" s="15"/>
      <c r="L166" s="15"/>
    </row>
    <row r="167" spans="1:12">
      <c r="A167" s="10" t="str">
        <f>IF(E167&lt;&gt;"",1+MAX($A$23:A166),"")</f>
        <v/>
      </c>
      <c r="K167" s="15"/>
      <c r="L167" s="15"/>
    </row>
    <row r="168" spans="1:12">
      <c r="A168" s="10" t="str">
        <f>IF(E168&lt;&gt;"",1+MAX($A$23:A167),"")</f>
        <v/>
      </c>
      <c r="K168" s="15"/>
      <c r="L168" s="15"/>
    </row>
    <row r="169" spans="1:12">
      <c r="A169" s="10" t="str">
        <f>IF(E169&lt;&gt;"",1+MAX($A$23:A168),"")</f>
        <v/>
      </c>
      <c r="K169" s="15"/>
      <c r="L169" s="15"/>
    </row>
    <row r="170" spans="1:12">
      <c r="A170" s="10" t="str">
        <f>IF(E170&lt;&gt;"",1+MAX($A$23:A169),"")</f>
        <v/>
      </c>
      <c r="K170" s="15"/>
      <c r="L170" s="15"/>
    </row>
    <row r="171" spans="1:12">
      <c r="A171" s="10" t="str">
        <f>IF(E171&lt;&gt;"",1+MAX($A$23:A170),"")</f>
        <v/>
      </c>
      <c r="K171" s="15"/>
      <c r="L171" s="15"/>
    </row>
    <row r="172" spans="1:12">
      <c r="A172" s="10" t="str">
        <f>IF(E172&lt;&gt;"",1+MAX($A$23:A171),"")</f>
        <v/>
      </c>
      <c r="K172" s="15"/>
      <c r="L172" s="15"/>
    </row>
    <row r="173" spans="1:12">
      <c r="A173" s="10" t="str">
        <f>IF(E173&lt;&gt;"",1+MAX($A$23:A172),"")</f>
        <v/>
      </c>
      <c r="K173" s="15"/>
      <c r="L173" s="15"/>
    </row>
    <row r="174" spans="1:12">
      <c r="A174" s="10" t="str">
        <f>IF(E174&lt;&gt;"",1+MAX($A$23:A173),"")</f>
        <v/>
      </c>
      <c r="K174" s="15"/>
      <c r="L174" s="15"/>
    </row>
    <row r="175" spans="1:12">
      <c r="A175" s="10" t="str">
        <f>IF(E175&lt;&gt;"",1+MAX($A$23:A174),"")</f>
        <v/>
      </c>
      <c r="K175" s="15"/>
      <c r="L175" s="15"/>
    </row>
    <row r="176" spans="1:12">
      <c r="A176" s="10" t="str">
        <f>IF(E176&lt;&gt;"",1+MAX($A$23:A175),"")</f>
        <v/>
      </c>
      <c r="K176" s="15"/>
      <c r="L176" s="15"/>
    </row>
    <row r="177" spans="1:12">
      <c r="A177" s="10" t="str">
        <f>IF(E177&lt;&gt;"",1+MAX($A$23:A176),"")</f>
        <v/>
      </c>
      <c r="K177" s="15"/>
      <c r="L177" s="15"/>
    </row>
    <row r="178" spans="1:12">
      <c r="A178" s="10" t="str">
        <f>IF(E178&lt;&gt;"",1+MAX($A$23:A177),"")</f>
        <v/>
      </c>
      <c r="K178" s="15"/>
      <c r="L178" s="15"/>
    </row>
    <row r="179" spans="1:12">
      <c r="A179" s="10" t="str">
        <f>IF(E179&lt;&gt;"",1+MAX($A$23:A178),"")</f>
        <v/>
      </c>
      <c r="K179" s="15"/>
      <c r="L179" s="15"/>
    </row>
    <row r="180" spans="1:12">
      <c r="A180" s="10" t="str">
        <f>IF(E180&lt;&gt;"",1+MAX($A$23:A179),"")</f>
        <v/>
      </c>
      <c r="K180" s="15"/>
      <c r="L180" s="15"/>
    </row>
    <row r="181" spans="1:12">
      <c r="A181" s="10" t="str">
        <f>IF(E181&lt;&gt;"",1+MAX($A$23:A180),"")</f>
        <v/>
      </c>
      <c r="K181" s="15"/>
      <c r="L181" s="15"/>
    </row>
    <row r="182" spans="1:12">
      <c r="A182" s="10" t="str">
        <f>IF(E182&lt;&gt;"",1+MAX($A$23:A181),"")</f>
        <v/>
      </c>
      <c r="K182" s="15"/>
      <c r="L182" s="15"/>
    </row>
    <row r="183" spans="1:12">
      <c r="K183" s="15"/>
      <c r="L183" s="15"/>
    </row>
    <row r="184" spans="1:12">
      <c r="K184" s="15"/>
      <c r="L184" s="15"/>
    </row>
    <row r="185" spans="1:12">
      <c r="K185" s="15"/>
      <c r="L185" s="15"/>
    </row>
    <row r="186" spans="1:12">
      <c r="K186" s="15"/>
      <c r="L186" s="15"/>
    </row>
    <row r="187" spans="1:12">
      <c r="K187" s="15"/>
      <c r="L187" s="15"/>
    </row>
    <row r="188" spans="1:12">
      <c r="K188" s="15"/>
      <c r="L188" s="15"/>
    </row>
    <row r="189" spans="1:12">
      <c r="K189" s="15"/>
      <c r="L189" s="15"/>
    </row>
    <row r="190" spans="1:12">
      <c r="K190" s="15"/>
      <c r="L190" s="15"/>
    </row>
    <row r="191" spans="1:12">
      <c r="K191" s="15"/>
      <c r="L191" s="15"/>
    </row>
    <row r="192" spans="1:12">
      <c r="K192" s="15"/>
      <c r="L192" s="15"/>
    </row>
    <row r="193" spans="11:12">
      <c r="K193" s="15"/>
      <c r="L193" s="15"/>
    </row>
    <row r="194" spans="11:12">
      <c r="K194" s="15"/>
      <c r="L194" s="15"/>
    </row>
    <row r="195" spans="11:12">
      <c r="K195" s="15"/>
      <c r="L195" s="15"/>
    </row>
    <row r="196" spans="11:12">
      <c r="K196" s="15"/>
      <c r="L196" s="15"/>
    </row>
    <row r="197" spans="11:12">
      <c r="K197" s="15"/>
      <c r="L197" s="15"/>
    </row>
    <row r="198" spans="11:12">
      <c r="K198" s="15"/>
      <c r="L198" s="15"/>
    </row>
    <row r="199" spans="11:12">
      <c r="K199" s="15"/>
      <c r="L199" s="15"/>
    </row>
    <row r="200" spans="11:12">
      <c r="K200" s="15"/>
      <c r="L200" s="15"/>
    </row>
    <row r="201" spans="11:12">
      <c r="K201" s="15"/>
      <c r="L201" s="15"/>
    </row>
    <row r="202" spans="11:12">
      <c r="K202" s="15"/>
      <c r="L202" s="15"/>
    </row>
    <row r="203" spans="11:12">
      <c r="K203" s="15"/>
      <c r="L203" s="15"/>
    </row>
    <row r="204" spans="11:12">
      <c r="K204" s="15"/>
      <c r="L204" s="15"/>
    </row>
    <row r="205" spans="11:12">
      <c r="K205" s="15"/>
      <c r="L205" s="15"/>
    </row>
    <row r="206" spans="11:12">
      <c r="K206" s="15"/>
      <c r="L206" s="15"/>
    </row>
    <row r="207" spans="11:12">
      <c r="K207" s="15"/>
      <c r="L207" s="15"/>
    </row>
    <row r="208" spans="11:12">
      <c r="K208" s="15"/>
      <c r="L208" s="15"/>
    </row>
    <row r="209" spans="11:12">
      <c r="K209" s="15"/>
      <c r="L209" s="15"/>
    </row>
    <row r="210" spans="11:12">
      <c r="K210" s="15"/>
      <c r="L210" s="15"/>
    </row>
    <row r="211" spans="11:12">
      <c r="K211" s="15"/>
      <c r="L211" s="15"/>
    </row>
    <row r="212" spans="11:12">
      <c r="K212" s="15"/>
      <c r="L212" s="15"/>
    </row>
    <row r="213" spans="11:12">
      <c r="K213" s="15"/>
      <c r="L213" s="15"/>
    </row>
    <row r="214" spans="11:12">
      <c r="K214" s="15"/>
      <c r="L214" s="15"/>
    </row>
    <row r="215" spans="11:12">
      <c r="K215" s="15"/>
      <c r="L215" s="15"/>
    </row>
    <row r="216" spans="11:12">
      <c r="K216" s="15"/>
      <c r="L216" s="15"/>
    </row>
    <row r="217" spans="11:12">
      <c r="K217" s="15"/>
      <c r="L217" s="15"/>
    </row>
    <row r="218" spans="11:12">
      <c r="K218" s="15"/>
      <c r="L218" s="15"/>
    </row>
    <row r="219" spans="11:12">
      <c r="K219" s="15"/>
      <c r="L219" s="15"/>
    </row>
    <row r="220" spans="11:12">
      <c r="K220" s="15"/>
      <c r="L220" s="15"/>
    </row>
    <row r="221" spans="11:12">
      <c r="K221" s="15"/>
      <c r="L221" s="15"/>
    </row>
    <row r="222" spans="11:12">
      <c r="K222" s="15"/>
      <c r="L222" s="15"/>
    </row>
    <row r="223" spans="11:12">
      <c r="K223" s="15"/>
      <c r="L223" s="15"/>
    </row>
    <row r="224" spans="11:12">
      <c r="K224" s="15"/>
      <c r="L224" s="15"/>
    </row>
    <row r="225" spans="11:12">
      <c r="K225" s="15"/>
      <c r="L225" s="15"/>
    </row>
    <row r="226" spans="11:12">
      <c r="K226" s="15"/>
      <c r="L226" s="15"/>
    </row>
    <row r="227" spans="11:12">
      <c r="K227" s="15"/>
      <c r="L227" s="15"/>
    </row>
    <row r="228" spans="11:12">
      <c r="K228" s="15"/>
      <c r="L228" s="15"/>
    </row>
    <row r="229" spans="11:12">
      <c r="K229" s="15"/>
      <c r="L229" s="15"/>
    </row>
    <row r="230" spans="11:12">
      <c r="K230" s="15"/>
      <c r="L230" s="15"/>
    </row>
    <row r="231" spans="11:12">
      <c r="K231" s="15"/>
      <c r="L231" s="15"/>
    </row>
    <row r="232" spans="11:12">
      <c r="K232" s="15"/>
      <c r="L232" s="15"/>
    </row>
    <row r="233" spans="11:12">
      <c r="K233" s="15"/>
      <c r="L233" s="15"/>
    </row>
    <row r="234" spans="11:12">
      <c r="K234" s="15"/>
      <c r="L234" s="15"/>
    </row>
    <row r="235" spans="11:12">
      <c r="K235" s="15"/>
      <c r="L235" s="15"/>
    </row>
    <row r="236" spans="11:12">
      <c r="K236" s="15"/>
      <c r="L236" s="15"/>
    </row>
    <row r="237" spans="11:12">
      <c r="K237" s="15"/>
      <c r="L237" s="15"/>
    </row>
    <row r="238" spans="11:12">
      <c r="K238" s="15"/>
      <c r="L238" s="15"/>
    </row>
    <row r="239" spans="11:12">
      <c r="K239" s="15"/>
      <c r="L239" s="15"/>
    </row>
    <row r="240" spans="11:12">
      <c r="K240" s="15"/>
      <c r="L240" s="15"/>
    </row>
    <row r="241" spans="11:12">
      <c r="K241" s="15"/>
      <c r="L241" s="15"/>
    </row>
    <row r="242" spans="11:12">
      <c r="K242" s="15"/>
      <c r="L242" s="15"/>
    </row>
    <row r="243" spans="11:12">
      <c r="K243" s="15"/>
      <c r="L243" s="15"/>
    </row>
    <row r="244" spans="11:12">
      <c r="K244" s="15"/>
      <c r="L244" s="15"/>
    </row>
    <row r="245" spans="11:12">
      <c r="K245" s="15"/>
      <c r="L245" s="15"/>
    </row>
    <row r="246" spans="11:12">
      <c r="K246" s="15"/>
      <c r="L246" s="15"/>
    </row>
    <row r="247" spans="11:12">
      <c r="K247" s="15"/>
      <c r="L247" s="15"/>
    </row>
    <row r="248" spans="11:12">
      <c r="K248" s="15"/>
      <c r="L248" s="15"/>
    </row>
    <row r="249" spans="11:12">
      <c r="K249" s="15"/>
      <c r="L249" s="15"/>
    </row>
    <row r="250" spans="11:12">
      <c r="K250" s="15"/>
      <c r="L250" s="15"/>
    </row>
    <row r="251" spans="11:12">
      <c r="K251" s="15"/>
      <c r="L251" s="15"/>
    </row>
    <row r="252" spans="11:12">
      <c r="K252" s="15"/>
      <c r="L252" s="15"/>
    </row>
    <row r="253" spans="11:12">
      <c r="K253" s="15"/>
      <c r="L253" s="15"/>
    </row>
    <row r="254" spans="11:12">
      <c r="K254" s="15"/>
      <c r="L254" s="15"/>
    </row>
    <row r="255" spans="11:12">
      <c r="K255" s="15"/>
      <c r="L255" s="15"/>
    </row>
    <row r="256" spans="11:12">
      <c r="K256" s="15"/>
      <c r="L256" s="15"/>
    </row>
    <row r="257" spans="11:12">
      <c r="K257" s="15"/>
      <c r="L257" s="15"/>
    </row>
    <row r="258" spans="11:12">
      <c r="K258" s="15"/>
      <c r="L258" s="15"/>
    </row>
    <row r="259" spans="11:12">
      <c r="K259" s="15"/>
      <c r="L259" s="15"/>
    </row>
    <row r="260" spans="11:12">
      <c r="K260" s="15"/>
      <c r="L260" s="15"/>
    </row>
    <row r="261" spans="11:12">
      <c r="K261" s="15"/>
      <c r="L261" s="15"/>
    </row>
    <row r="262" spans="11:12">
      <c r="K262" s="15"/>
      <c r="L262" s="15"/>
    </row>
    <row r="263" spans="11:12">
      <c r="K263" s="15"/>
      <c r="L263" s="15"/>
    </row>
    <row r="264" spans="11:12">
      <c r="K264" s="15"/>
      <c r="L264" s="15"/>
    </row>
    <row r="265" spans="11:12">
      <c r="K265" s="15"/>
      <c r="L265" s="15"/>
    </row>
    <row r="266" spans="11:12">
      <c r="K266" s="15"/>
      <c r="L266" s="15"/>
    </row>
    <row r="267" spans="11:12">
      <c r="K267" s="15"/>
      <c r="L267" s="15"/>
    </row>
    <row r="268" spans="11:12">
      <c r="K268" s="15"/>
      <c r="L268" s="15"/>
    </row>
    <row r="269" spans="11:12">
      <c r="K269" s="15"/>
      <c r="L269" s="15"/>
    </row>
    <row r="270" spans="11:12">
      <c r="K270" s="15"/>
      <c r="L270" s="15"/>
    </row>
    <row r="271" spans="11:12">
      <c r="K271" s="15"/>
      <c r="L271" s="15"/>
    </row>
    <row r="272" spans="11:12">
      <c r="K272" s="15"/>
      <c r="L272" s="15"/>
    </row>
    <row r="273" spans="11:12">
      <c r="K273" s="15"/>
      <c r="L273" s="15"/>
    </row>
    <row r="274" spans="11:12">
      <c r="K274" s="15"/>
      <c r="L274" s="15"/>
    </row>
    <row r="275" spans="11:12">
      <c r="K275" s="15"/>
      <c r="L275" s="15"/>
    </row>
    <row r="276" spans="11:12">
      <c r="K276" s="15"/>
      <c r="L276" s="15"/>
    </row>
    <row r="277" spans="11:12">
      <c r="K277" s="15"/>
      <c r="L277" s="15"/>
    </row>
    <row r="278" spans="11:12">
      <c r="K278" s="15"/>
      <c r="L278" s="15"/>
    </row>
    <row r="279" spans="11:12">
      <c r="K279" s="15"/>
      <c r="L279" s="15"/>
    </row>
    <row r="280" spans="11:12">
      <c r="K280" s="15"/>
      <c r="L280" s="15"/>
    </row>
    <row r="281" spans="11:12">
      <c r="K281" s="15"/>
      <c r="L281" s="15"/>
    </row>
    <row r="282" spans="11:12">
      <c r="K282" s="15"/>
      <c r="L282" s="15"/>
    </row>
    <row r="283" spans="11:12">
      <c r="K283" s="15"/>
      <c r="L283" s="15"/>
    </row>
    <row r="284" spans="11:12">
      <c r="K284" s="15"/>
      <c r="L284" s="15"/>
    </row>
    <row r="285" spans="11:12">
      <c r="K285" s="15"/>
      <c r="L285" s="15"/>
    </row>
    <row r="286" spans="11:12">
      <c r="K286" s="15"/>
      <c r="L286" s="15"/>
    </row>
    <row r="287" spans="11:12">
      <c r="K287" s="15"/>
      <c r="L287" s="15"/>
    </row>
    <row r="288" spans="11:12">
      <c r="K288" s="15"/>
      <c r="L288" s="15"/>
    </row>
    <row r="289" spans="11:12">
      <c r="K289" s="15"/>
      <c r="L289" s="15"/>
    </row>
    <row r="290" spans="11:12">
      <c r="K290" s="15"/>
      <c r="L290" s="15"/>
    </row>
    <row r="291" spans="11:12">
      <c r="K291" s="15"/>
      <c r="L291" s="15"/>
    </row>
    <row r="292" spans="11:12">
      <c r="K292" s="15"/>
      <c r="L292" s="15"/>
    </row>
    <row r="293" spans="11:12">
      <c r="K293" s="15"/>
      <c r="L293" s="15"/>
    </row>
    <row r="294" spans="11:12">
      <c r="K294" s="15"/>
      <c r="L294" s="15"/>
    </row>
    <row r="295" spans="11:12">
      <c r="K295" s="15"/>
      <c r="L295" s="15"/>
    </row>
    <row r="296" spans="11:12">
      <c r="K296" s="15"/>
      <c r="L296" s="15"/>
    </row>
    <row r="297" spans="11:12">
      <c r="K297" s="15"/>
      <c r="L297" s="15"/>
    </row>
    <row r="298" spans="11:12">
      <c r="K298" s="15"/>
      <c r="L298" s="15"/>
    </row>
    <row r="299" spans="11:12">
      <c r="K299" s="15"/>
      <c r="L299" s="15"/>
    </row>
    <row r="300" spans="11:12">
      <c r="K300" s="15"/>
      <c r="L300" s="15"/>
    </row>
    <row r="301" spans="11:12">
      <c r="K301" s="15"/>
      <c r="L301" s="15"/>
    </row>
    <row r="302" spans="11:12">
      <c r="K302" s="15"/>
      <c r="L302" s="15"/>
    </row>
    <row r="303" spans="11:12">
      <c r="K303" s="15"/>
      <c r="L303" s="15"/>
    </row>
    <row r="304" spans="11:12">
      <c r="K304" s="15"/>
      <c r="L304" s="15"/>
    </row>
    <row r="305" spans="11:12">
      <c r="K305" s="15"/>
      <c r="L305" s="15"/>
    </row>
    <row r="306" spans="11:12">
      <c r="K306" s="15"/>
      <c r="L306" s="15"/>
    </row>
    <row r="307" spans="11:12">
      <c r="K307" s="15"/>
      <c r="L307" s="15"/>
    </row>
    <row r="308" spans="11:12">
      <c r="K308" s="15"/>
      <c r="L308" s="15"/>
    </row>
    <row r="309" spans="11:12">
      <c r="K309" s="15"/>
      <c r="L309" s="15"/>
    </row>
    <row r="310" spans="11:12">
      <c r="K310" s="15"/>
      <c r="L310" s="15"/>
    </row>
    <row r="311" spans="11:12">
      <c r="K311" s="15"/>
      <c r="L311" s="15"/>
    </row>
    <row r="312" spans="11:12">
      <c r="K312" s="15"/>
      <c r="L312" s="15"/>
    </row>
    <row r="313" spans="11:12">
      <c r="K313" s="15"/>
      <c r="L313" s="15"/>
    </row>
    <row r="314" spans="11:12">
      <c r="K314" s="15"/>
      <c r="L314" s="15"/>
    </row>
    <row r="315" spans="11:12">
      <c r="K315" s="15"/>
      <c r="L315" s="15"/>
    </row>
    <row r="316" spans="11:12">
      <c r="K316" s="15"/>
      <c r="L316" s="15"/>
    </row>
    <row r="317" spans="11:12">
      <c r="K317" s="15"/>
      <c r="L317" s="15"/>
    </row>
    <row r="318" spans="11:12">
      <c r="K318" s="15"/>
      <c r="L318" s="15"/>
    </row>
    <row r="319" spans="11:12">
      <c r="K319" s="15"/>
      <c r="L319" s="15"/>
    </row>
    <row r="320" spans="11:12">
      <c r="K320" s="15"/>
      <c r="L320" s="15"/>
    </row>
    <row r="321" spans="11:12">
      <c r="K321" s="15"/>
      <c r="L321" s="15"/>
    </row>
    <row r="322" spans="11:12">
      <c r="K322" s="15"/>
      <c r="L322" s="15"/>
    </row>
    <row r="323" spans="11:12">
      <c r="K323" s="15"/>
      <c r="L323" s="15"/>
    </row>
    <row r="324" spans="11:12">
      <c r="K324" s="15"/>
      <c r="L324" s="15"/>
    </row>
    <row r="325" spans="11:12">
      <c r="K325" s="15"/>
      <c r="L325" s="15"/>
    </row>
    <row r="326" spans="11:12">
      <c r="K326" s="15"/>
      <c r="L326" s="15"/>
    </row>
    <row r="327" spans="11:12">
      <c r="K327" s="15"/>
      <c r="L327" s="15"/>
    </row>
    <row r="328" spans="11:12">
      <c r="K328" s="15"/>
      <c r="L328" s="15"/>
    </row>
    <row r="329" spans="11:12">
      <c r="K329" s="15"/>
      <c r="L329" s="15"/>
    </row>
    <row r="330" spans="11:12">
      <c r="K330" s="15"/>
      <c r="L330" s="15"/>
    </row>
    <row r="331" spans="11:12">
      <c r="K331" s="15"/>
      <c r="L331" s="15"/>
    </row>
    <row r="332" spans="11:12">
      <c r="K332" s="15"/>
      <c r="L332" s="15"/>
    </row>
    <row r="333" spans="11:12">
      <c r="K333" s="15"/>
      <c r="L333" s="15"/>
    </row>
    <row r="334" spans="11:12">
      <c r="K334" s="15"/>
      <c r="L334" s="15"/>
    </row>
    <row r="335" spans="11:12">
      <c r="K335" s="15"/>
      <c r="L335" s="15"/>
    </row>
    <row r="336" spans="11:12">
      <c r="K336" s="15"/>
      <c r="L336" s="15"/>
    </row>
    <row r="337" spans="11:12">
      <c r="K337" s="15"/>
      <c r="L337" s="15"/>
    </row>
    <row r="338" spans="11:12">
      <c r="K338" s="15"/>
      <c r="L338" s="15"/>
    </row>
    <row r="339" spans="11:12">
      <c r="K339" s="15"/>
      <c r="L339" s="15"/>
    </row>
    <row r="340" spans="11:12">
      <c r="K340" s="15"/>
      <c r="L340" s="15"/>
    </row>
    <row r="341" spans="11:12">
      <c r="K341" s="15"/>
      <c r="L341" s="15"/>
    </row>
    <row r="342" spans="11:12">
      <c r="K342" s="15"/>
      <c r="L342" s="15"/>
    </row>
    <row r="343" spans="11:12">
      <c r="K343" s="15"/>
      <c r="L343" s="15"/>
    </row>
    <row r="344" spans="11:12">
      <c r="K344" s="15"/>
      <c r="L344" s="15"/>
    </row>
    <row r="345" spans="11:12">
      <c r="K345" s="15"/>
      <c r="L345" s="15"/>
    </row>
    <row r="346" spans="11:12">
      <c r="K346" s="15"/>
      <c r="L346" s="15"/>
    </row>
    <row r="347" spans="11:12">
      <c r="K347" s="15"/>
      <c r="L347" s="15"/>
    </row>
    <row r="348" spans="11:12">
      <c r="K348" s="15"/>
      <c r="L348" s="15"/>
    </row>
    <row r="349" spans="11:12">
      <c r="K349" s="15"/>
      <c r="L349" s="15"/>
    </row>
    <row r="350" spans="11:12">
      <c r="K350" s="15"/>
      <c r="L350" s="15"/>
    </row>
    <row r="351" spans="11:12">
      <c r="K351" s="15"/>
      <c r="L351" s="15"/>
    </row>
    <row r="352" spans="11:12">
      <c r="K352" s="15"/>
      <c r="L352" s="15"/>
    </row>
    <row r="353" spans="11:12">
      <c r="K353" s="15"/>
      <c r="L353" s="15"/>
    </row>
    <row r="354" spans="11:12">
      <c r="K354" s="15"/>
      <c r="L354" s="15"/>
    </row>
    <row r="355" spans="11:12">
      <c r="K355" s="15"/>
      <c r="L355" s="15"/>
    </row>
    <row r="356" spans="11:12">
      <c r="K356" s="15"/>
      <c r="L356" s="15"/>
    </row>
    <row r="357" spans="11:12">
      <c r="K357" s="15"/>
      <c r="L357" s="15"/>
    </row>
    <row r="358" spans="11:12">
      <c r="K358" s="15"/>
      <c r="L358" s="15"/>
    </row>
    <row r="359" spans="11:12">
      <c r="K359" s="15"/>
      <c r="L359" s="15"/>
    </row>
    <row r="360" spans="11:12">
      <c r="K360" s="15"/>
      <c r="L360" s="15"/>
    </row>
    <row r="361" spans="11:12">
      <c r="K361" s="15"/>
      <c r="L361" s="15"/>
    </row>
    <row r="362" spans="11:12">
      <c r="K362" s="15"/>
      <c r="L362" s="15"/>
    </row>
    <row r="363" spans="11:12">
      <c r="K363" s="15"/>
      <c r="L363" s="15"/>
    </row>
    <row r="364" spans="11:12">
      <c r="K364" s="15"/>
      <c r="L364" s="15"/>
    </row>
    <row r="365" spans="11:12">
      <c r="K365" s="15"/>
      <c r="L365" s="15"/>
    </row>
    <row r="366" spans="11:12">
      <c r="K366" s="15"/>
      <c r="L366" s="15"/>
    </row>
    <row r="367" spans="11:12">
      <c r="K367" s="15"/>
      <c r="L367" s="15"/>
    </row>
    <row r="368" spans="11:12">
      <c r="K368" s="15"/>
      <c r="L368" s="15"/>
    </row>
    <row r="369" spans="11:12">
      <c r="K369" s="15"/>
      <c r="L369" s="15"/>
    </row>
  </sheetData>
  <mergeCells count="12">
    <mergeCell ref="A23:M24"/>
    <mergeCell ref="A1:M1"/>
    <mergeCell ref="E2:H2"/>
    <mergeCell ref="E4:H4"/>
    <mergeCell ref="A9:L9"/>
    <mergeCell ref="C2:C3"/>
    <mergeCell ref="C4:C5"/>
    <mergeCell ref="L4:L5"/>
    <mergeCell ref="A2:B3"/>
    <mergeCell ref="A4:B5"/>
    <mergeCell ref="J4:K5"/>
    <mergeCell ref="M4:M5"/>
  </mergeCells>
  <pageMargins left="0.7" right="0.7" top="0.75" bottom="0.75" header="0.3" footer="0.3"/>
  <pageSetup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OR512"/>
  <sheetViews>
    <sheetView showGridLines="0" tabSelected="1" zoomScale="85" zoomScaleNormal="85" zoomScaleSheetLayoutView="160" zoomScalePageLayoutView="10" workbookViewId="0">
      <pane ySplit="5" topLeftCell="A6" activePane="bottomLeft" state="frozen"/>
      <selection pane="bottomLeft" activeCell="D15" sqref="D15"/>
    </sheetView>
  </sheetViews>
  <sheetFormatPr defaultColWidth="9" defaultRowHeight="15"/>
  <cols>
    <col min="1" max="1" width="9.28515625" style="30" customWidth="1"/>
    <col min="2" max="2" width="14.7109375" style="46" customWidth="1"/>
    <col min="3" max="3" width="74.7109375" style="137" customWidth="1"/>
    <col min="4" max="4" width="11.7109375" style="138" customWidth="1"/>
    <col min="5" max="5" width="11.5703125" style="30" customWidth="1"/>
    <col min="6" max="6" width="14.28515625" style="139" customWidth="1"/>
    <col min="7" max="7" width="9.28515625" style="140" customWidth="1"/>
    <col min="8" max="8" width="18.28515625" style="141" bestFit="1" customWidth="1"/>
    <col min="9" max="9" width="13.140625" style="142" customWidth="1"/>
    <col min="10" max="10" width="13" style="142" customWidth="1"/>
    <col min="11" max="11" width="14.7109375" style="142" customWidth="1"/>
    <col min="12" max="12" width="12.85546875" style="30" customWidth="1"/>
    <col min="13" max="13" width="14.7109375" style="30" customWidth="1"/>
    <col min="14" max="14" width="17.5703125" style="30" bestFit="1" customWidth="1"/>
    <col min="15" max="15" width="16.5703125" style="30" bestFit="1" customWidth="1"/>
    <col min="16" max="17" width="9" style="30"/>
    <col min="18" max="18" width="10.85546875" style="30" bestFit="1" customWidth="1"/>
    <col min="19" max="16384" width="9" style="30"/>
  </cols>
  <sheetData>
    <row r="1" spans="1:84" s="170" customFormat="1" ht="45.75" thickBot="1">
      <c r="A1" s="259" t="s">
        <v>5</v>
      </c>
      <c r="B1" s="260" t="s">
        <v>6</v>
      </c>
      <c r="C1" s="260" t="s">
        <v>7</v>
      </c>
      <c r="D1" s="260" t="s">
        <v>21</v>
      </c>
      <c r="E1" s="260" t="s">
        <v>22</v>
      </c>
      <c r="F1" s="260" t="s">
        <v>23</v>
      </c>
      <c r="G1" s="260" t="s">
        <v>24</v>
      </c>
      <c r="H1" s="261" t="s">
        <v>25</v>
      </c>
      <c r="I1" s="262" t="s">
        <v>26</v>
      </c>
      <c r="J1" s="263" t="s">
        <v>174</v>
      </c>
      <c r="K1" s="263" t="s">
        <v>57</v>
      </c>
      <c r="L1" s="263" t="s">
        <v>58</v>
      </c>
      <c r="M1" s="264" t="s">
        <v>59</v>
      </c>
      <c r="N1" s="264" t="s">
        <v>60</v>
      </c>
      <c r="O1" s="265" t="s">
        <v>61</v>
      </c>
    </row>
    <row r="2" spans="1:84" s="31" customFormat="1" ht="20.25">
      <c r="A2" s="231" t="s">
        <v>73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3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</row>
    <row r="3" spans="1:84" s="34" customFormat="1" ht="15.75" thickBot="1">
      <c r="A3" s="35"/>
      <c r="B3" s="32"/>
      <c r="C3" s="33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27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</row>
    <row r="4" spans="1:84" s="34" customFormat="1" ht="30.95" customHeight="1">
      <c r="A4" s="171"/>
      <c r="B4" s="179" t="s">
        <v>74</v>
      </c>
      <c r="C4" s="180" t="s">
        <v>177</v>
      </c>
      <c r="D4" s="234"/>
      <c r="E4" s="234"/>
      <c r="F4" s="235"/>
      <c r="G4" s="236"/>
      <c r="H4" s="236"/>
      <c r="I4" s="236"/>
      <c r="J4" s="157"/>
      <c r="K4" s="32"/>
      <c r="L4" s="32"/>
      <c r="M4" s="32"/>
      <c r="N4" s="33"/>
      <c r="O4" s="27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</row>
    <row r="5" spans="1:84" s="34" customFormat="1" ht="30.95" customHeight="1" thickBot="1">
      <c r="A5" s="171"/>
      <c r="B5" s="181" t="s">
        <v>75</v>
      </c>
      <c r="C5" s="210" t="s">
        <v>176</v>
      </c>
      <c r="D5" s="234"/>
      <c r="E5" s="234"/>
      <c r="F5" s="236"/>
      <c r="G5" s="236"/>
      <c r="H5" s="236"/>
      <c r="I5" s="236"/>
      <c r="J5" s="157"/>
      <c r="K5" s="32"/>
      <c r="L5" s="32"/>
      <c r="M5" s="32"/>
      <c r="N5" s="33"/>
      <c r="O5" s="27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</row>
    <row r="6" spans="1:84" s="31" customFormat="1" ht="15.75">
      <c r="A6" s="172"/>
      <c r="B6" s="172"/>
      <c r="C6" s="173"/>
      <c r="D6" s="174"/>
      <c r="E6" s="175"/>
      <c r="F6" s="176"/>
      <c r="G6" s="172"/>
      <c r="H6" s="177"/>
      <c r="I6" s="178"/>
      <c r="J6" s="178"/>
      <c r="K6" s="32"/>
      <c r="L6" s="32"/>
      <c r="M6" s="32"/>
      <c r="N6" s="33"/>
      <c r="O6" s="2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</row>
    <row r="7" spans="1:84" s="31" customFormat="1" ht="20.25">
      <c r="A7" s="266" t="str">
        <f>IF(F7&lt;&gt;"",1+MAX($A$6:A6),"")</f>
        <v/>
      </c>
      <c r="B7" s="267" t="s">
        <v>27</v>
      </c>
      <c r="C7" s="268"/>
      <c r="D7" s="268"/>
      <c r="E7" s="268"/>
      <c r="F7" s="268"/>
      <c r="G7" s="268"/>
      <c r="H7" s="268"/>
      <c r="I7" s="268"/>
      <c r="J7" s="268"/>
      <c r="K7" s="268"/>
      <c r="L7" s="269"/>
      <c r="M7" s="270"/>
      <c r="N7" s="271">
        <f>SUM(N8:N23)</f>
        <v>17692.094666919998</v>
      </c>
      <c r="O7" s="266"/>
      <c r="P7" s="28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</row>
    <row r="8" spans="1:84" s="31" customFormat="1" ht="15.75">
      <c r="A8" s="19" t="str">
        <f>IF(F8&lt;&gt;"",1+MAX(#REF!),"")</f>
        <v/>
      </c>
      <c r="B8" s="36"/>
      <c r="C8" s="33"/>
      <c r="D8" s="37"/>
      <c r="E8" s="38"/>
      <c r="F8" s="37"/>
      <c r="G8" s="127"/>
      <c r="H8" s="25"/>
      <c r="I8" s="26"/>
      <c r="J8" s="130"/>
      <c r="K8" s="131"/>
      <c r="L8" s="132"/>
      <c r="M8" s="133"/>
      <c r="N8" s="134"/>
      <c r="O8" s="135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</row>
    <row r="9" spans="1:84" s="31" customFormat="1" ht="15.75">
      <c r="A9" s="19" t="str">
        <f>IF(F9&lt;&gt;"",1+MAX($A$8:A8),"")</f>
        <v/>
      </c>
      <c r="B9" s="36"/>
      <c r="C9" s="272" t="s">
        <v>28</v>
      </c>
      <c r="D9" s="23"/>
      <c r="E9" s="22"/>
      <c r="F9" s="23"/>
      <c r="G9" s="128"/>
      <c r="H9" s="136"/>
      <c r="I9" s="26"/>
      <c r="J9" s="130"/>
      <c r="K9" s="131"/>
      <c r="L9" s="132"/>
      <c r="M9" s="133"/>
      <c r="N9" s="134"/>
      <c r="O9" s="135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</row>
    <row r="10" spans="1:84" s="29" customFormat="1" ht="15.75">
      <c r="A10" s="19">
        <f>IF(F10&lt;&gt;"",1+MAX($A$8:A9),"")</f>
        <v>1</v>
      </c>
      <c r="B10" s="36"/>
      <c r="C10" s="20" t="s">
        <v>29</v>
      </c>
      <c r="D10" s="21">
        <v>1</v>
      </c>
      <c r="E10" s="22">
        <v>0</v>
      </c>
      <c r="F10" s="23">
        <f t="shared" ref="F10:F22" si="0">(1+E10)*D10</f>
        <v>1</v>
      </c>
      <c r="G10" s="128" t="s">
        <v>175</v>
      </c>
      <c r="H10" s="136">
        <f>(SUM(N24:N158))/2*0.0185</f>
        <v>2242.0946669200002</v>
      </c>
      <c r="I10" s="26">
        <f t="shared" ref="I10:I11" si="1">H10*F10</f>
        <v>2242.0946669200002</v>
      </c>
      <c r="J10" s="130">
        <v>0</v>
      </c>
      <c r="K10" s="131"/>
      <c r="L10" s="132"/>
      <c r="M10" s="133"/>
      <c r="N10" s="134">
        <f>M10+I10</f>
        <v>2242.0946669200002</v>
      </c>
      <c r="O10" s="135">
        <v>0</v>
      </c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</row>
    <row r="11" spans="1:84" s="29" customFormat="1" ht="15.75">
      <c r="A11" s="19">
        <f>IF(F11&lt;&gt;"",1+MAX($A$8:A10),"")</f>
        <v>2</v>
      </c>
      <c r="B11" s="36"/>
      <c r="C11" s="20" t="s">
        <v>31</v>
      </c>
      <c r="D11" s="21">
        <v>1</v>
      </c>
      <c r="E11" s="22">
        <v>0</v>
      </c>
      <c r="F11" s="23">
        <f t="shared" si="0"/>
        <v>1</v>
      </c>
      <c r="G11" s="128" t="s">
        <v>30</v>
      </c>
      <c r="H11" s="136">
        <v>3500</v>
      </c>
      <c r="I11" s="26">
        <f t="shared" si="1"/>
        <v>3500</v>
      </c>
      <c r="J11" s="130">
        <v>0</v>
      </c>
      <c r="K11" s="131"/>
      <c r="L11" s="132"/>
      <c r="M11" s="133"/>
      <c r="N11" s="134">
        <f>M11+I11</f>
        <v>3500</v>
      </c>
      <c r="O11" s="135">
        <v>0</v>
      </c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</row>
    <row r="12" spans="1:84" s="29" customFormat="1" ht="15.75">
      <c r="A12" s="19" t="str">
        <f>IF(F12&lt;&gt;"",1+MAX($A$8:A11),"")</f>
        <v/>
      </c>
      <c r="B12" s="36"/>
      <c r="C12" s="272" t="s">
        <v>32</v>
      </c>
      <c r="D12" s="23"/>
      <c r="E12" s="22"/>
      <c r="F12" s="23"/>
      <c r="G12" s="128"/>
      <c r="H12" s="136"/>
      <c r="I12" s="26"/>
      <c r="J12" s="130"/>
      <c r="K12" s="131"/>
      <c r="L12" s="132"/>
      <c r="M12" s="133"/>
      <c r="N12" s="134"/>
      <c r="O12" s="135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</row>
    <row r="13" spans="1:84" s="29" customFormat="1" ht="15.75">
      <c r="A13" s="19">
        <f>IF(F13&lt;&gt;"",1+MAX($A$8:A12),"")</f>
        <v>3</v>
      </c>
      <c r="B13" s="36"/>
      <c r="C13" s="20" t="s">
        <v>33</v>
      </c>
      <c r="D13" s="21">
        <v>1.1499999999999999</v>
      </c>
      <c r="E13" s="22">
        <v>0</v>
      </c>
      <c r="F13" s="23">
        <f t="shared" si="0"/>
        <v>1.1499999999999999</v>
      </c>
      <c r="G13" s="128" t="s">
        <v>34</v>
      </c>
      <c r="H13" s="136"/>
      <c r="I13" s="26"/>
      <c r="J13" s="130"/>
      <c r="K13" s="131"/>
      <c r="L13" s="132"/>
      <c r="M13" s="133"/>
      <c r="N13" s="134"/>
      <c r="O13" s="135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</row>
    <row r="14" spans="1:84" s="29" customFormat="1" ht="15.75">
      <c r="A14" s="19">
        <f>IF(F14&lt;&gt;"",1+MAX($A$8:A13),"")</f>
        <v>4</v>
      </c>
      <c r="B14" s="36"/>
      <c r="C14" s="20" t="s">
        <v>35</v>
      </c>
      <c r="D14" s="21">
        <v>0</v>
      </c>
      <c r="E14" s="22">
        <v>0</v>
      </c>
      <c r="F14" s="23">
        <f t="shared" si="0"/>
        <v>0</v>
      </c>
      <c r="G14" s="128" t="s">
        <v>30</v>
      </c>
      <c r="H14" s="136">
        <v>0</v>
      </c>
      <c r="I14" s="26">
        <f t="shared" ref="I14:I22" si="2">H14*F14</f>
        <v>0</v>
      </c>
      <c r="J14" s="130">
        <v>0</v>
      </c>
      <c r="K14" s="131"/>
      <c r="L14" s="132"/>
      <c r="M14" s="133"/>
      <c r="N14" s="134">
        <f t="shared" ref="N14:N22" si="3">M14+I14</f>
        <v>0</v>
      </c>
      <c r="O14" s="135">
        <v>0</v>
      </c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</row>
    <row r="15" spans="1:84" s="29" customFormat="1" ht="15.75">
      <c r="A15" s="19">
        <f>IF(F15&lt;&gt;"",1+MAX($A$8:A14),"")</f>
        <v>5</v>
      </c>
      <c r="B15" s="36"/>
      <c r="C15" s="20" t="s">
        <v>36</v>
      </c>
      <c r="D15" s="21">
        <v>1</v>
      </c>
      <c r="E15" s="22">
        <v>0</v>
      </c>
      <c r="F15" s="23">
        <f t="shared" si="0"/>
        <v>1</v>
      </c>
      <c r="G15" s="128" t="s">
        <v>175</v>
      </c>
      <c r="H15" s="136">
        <v>1800</v>
      </c>
      <c r="I15" s="26">
        <f t="shared" si="2"/>
        <v>1800</v>
      </c>
      <c r="J15" s="130">
        <v>0</v>
      </c>
      <c r="K15" s="131"/>
      <c r="L15" s="132"/>
      <c r="M15" s="133"/>
      <c r="N15" s="134">
        <f t="shared" si="3"/>
        <v>1800</v>
      </c>
      <c r="O15" s="135">
        <v>0</v>
      </c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</row>
    <row r="16" spans="1:84" s="29" customFormat="1" ht="15.75">
      <c r="A16" s="19">
        <f>IF(F16&lt;&gt;"",1+MAX($A$8:A15),"")</f>
        <v>6</v>
      </c>
      <c r="B16" s="36"/>
      <c r="C16" s="20" t="s">
        <v>37</v>
      </c>
      <c r="D16" s="21">
        <v>1</v>
      </c>
      <c r="E16" s="22">
        <v>0</v>
      </c>
      <c r="F16" s="23">
        <f t="shared" si="0"/>
        <v>1</v>
      </c>
      <c r="G16" s="128" t="s">
        <v>30</v>
      </c>
      <c r="H16" s="136">
        <v>300</v>
      </c>
      <c r="I16" s="26">
        <f t="shared" si="2"/>
        <v>300</v>
      </c>
      <c r="J16" s="130">
        <v>0</v>
      </c>
      <c r="K16" s="131"/>
      <c r="L16" s="132"/>
      <c r="M16" s="133"/>
      <c r="N16" s="134">
        <f t="shared" si="3"/>
        <v>300</v>
      </c>
      <c r="O16" s="135">
        <v>0</v>
      </c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</row>
    <row r="17" spans="1:84" s="29" customFormat="1" ht="15.75">
      <c r="A17" s="19">
        <f>IF(F17&lt;&gt;"",1+MAX($A$8:A16),"")</f>
        <v>7</v>
      </c>
      <c r="B17" s="36"/>
      <c r="C17" s="20" t="s">
        <v>38</v>
      </c>
      <c r="D17" s="21">
        <v>0</v>
      </c>
      <c r="E17" s="22">
        <v>0</v>
      </c>
      <c r="F17" s="23">
        <f t="shared" si="0"/>
        <v>0</v>
      </c>
      <c r="G17" s="128" t="s">
        <v>30</v>
      </c>
      <c r="H17" s="136">
        <v>0</v>
      </c>
      <c r="I17" s="26">
        <f t="shared" si="2"/>
        <v>0</v>
      </c>
      <c r="J17" s="130">
        <v>0</v>
      </c>
      <c r="K17" s="131"/>
      <c r="L17" s="132"/>
      <c r="M17" s="133"/>
      <c r="N17" s="134">
        <f t="shared" si="3"/>
        <v>0</v>
      </c>
      <c r="O17" s="135">
        <v>0</v>
      </c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</row>
    <row r="18" spans="1:84" s="29" customFormat="1" ht="15.75">
      <c r="A18" s="19">
        <f>IF(F18&lt;&gt;"",1+MAX($A$8:A17),"")</f>
        <v>8</v>
      </c>
      <c r="B18" s="36"/>
      <c r="C18" s="20" t="s">
        <v>39</v>
      </c>
      <c r="D18" s="21">
        <v>1</v>
      </c>
      <c r="E18" s="22">
        <v>0</v>
      </c>
      <c r="F18" s="23">
        <f t="shared" si="0"/>
        <v>1</v>
      </c>
      <c r="G18" s="128" t="s">
        <v>30</v>
      </c>
      <c r="H18" s="136">
        <v>150</v>
      </c>
      <c r="I18" s="26">
        <f t="shared" si="2"/>
        <v>150</v>
      </c>
      <c r="J18" s="130">
        <v>0</v>
      </c>
      <c r="K18" s="131"/>
      <c r="L18" s="132"/>
      <c r="M18" s="133"/>
      <c r="N18" s="134">
        <f t="shared" si="3"/>
        <v>150</v>
      </c>
      <c r="O18" s="135">
        <v>0</v>
      </c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</row>
    <row r="19" spans="1:84" s="29" customFormat="1" ht="15.75">
      <c r="A19" s="19">
        <f>IF(F19&lt;&gt;"",1+MAX($A$8:A18),"")</f>
        <v>9</v>
      </c>
      <c r="B19" s="36"/>
      <c r="C19" s="20" t="s">
        <v>40</v>
      </c>
      <c r="D19" s="21">
        <v>1</v>
      </c>
      <c r="E19" s="22">
        <v>0</v>
      </c>
      <c r="F19" s="23">
        <f t="shared" si="0"/>
        <v>1</v>
      </c>
      <c r="G19" s="128" t="s">
        <v>30</v>
      </c>
      <c r="H19" s="136">
        <v>100</v>
      </c>
      <c r="I19" s="26">
        <f t="shared" si="2"/>
        <v>100</v>
      </c>
      <c r="J19" s="130">
        <v>0</v>
      </c>
      <c r="K19" s="131"/>
      <c r="L19" s="132"/>
      <c r="M19" s="133"/>
      <c r="N19" s="134">
        <f t="shared" si="3"/>
        <v>100</v>
      </c>
      <c r="O19" s="135">
        <v>0</v>
      </c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</row>
    <row r="20" spans="1:84" s="29" customFormat="1" ht="15.75">
      <c r="A20" s="19">
        <f>IF(F20&lt;&gt;"",1+MAX($A$8:A19),"")</f>
        <v>10</v>
      </c>
      <c r="B20" s="36"/>
      <c r="C20" s="20" t="s">
        <v>41</v>
      </c>
      <c r="D20" s="21">
        <v>1</v>
      </c>
      <c r="E20" s="22">
        <v>0</v>
      </c>
      <c r="F20" s="23">
        <f t="shared" si="0"/>
        <v>1</v>
      </c>
      <c r="G20" s="128" t="s">
        <v>30</v>
      </c>
      <c r="H20" s="136">
        <v>100</v>
      </c>
      <c r="I20" s="26">
        <f t="shared" si="2"/>
        <v>100</v>
      </c>
      <c r="J20" s="130">
        <v>0</v>
      </c>
      <c r="K20" s="131"/>
      <c r="L20" s="132"/>
      <c r="M20" s="133"/>
      <c r="N20" s="134">
        <f t="shared" si="3"/>
        <v>100</v>
      </c>
      <c r="O20" s="135">
        <v>0</v>
      </c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</row>
    <row r="21" spans="1:84" s="29" customFormat="1" ht="15.75">
      <c r="A21" s="19">
        <f>IF(F21&lt;&gt;"",1+MAX($A$8:A20),"")</f>
        <v>11</v>
      </c>
      <c r="B21" s="36"/>
      <c r="C21" s="20" t="s">
        <v>42</v>
      </c>
      <c r="D21" s="21">
        <v>1</v>
      </c>
      <c r="E21" s="22">
        <v>0</v>
      </c>
      <c r="F21" s="23">
        <f t="shared" si="0"/>
        <v>1</v>
      </c>
      <c r="G21" s="128" t="s">
        <v>30</v>
      </c>
      <c r="H21" s="136">
        <v>5500</v>
      </c>
      <c r="I21" s="26">
        <f t="shared" si="2"/>
        <v>5500</v>
      </c>
      <c r="J21" s="130">
        <v>0</v>
      </c>
      <c r="K21" s="131"/>
      <c r="L21" s="132"/>
      <c r="M21" s="133"/>
      <c r="N21" s="134">
        <f t="shared" si="3"/>
        <v>5500</v>
      </c>
      <c r="O21" s="135">
        <v>0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</row>
    <row r="22" spans="1:84" s="29" customFormat="1" ht="15.75">
      <c r="A22" s="19">
        <f>IF(F22&lt;&gt;"",1+MAX($A$8:A21),"")</f>
        <v>12</v>
      </c>
      <c r="B22" s="36"/>
      <c r="C22" s="20" t="s">
        <v>43</v>
      </c>
      <c r="D22" s="21">
        <v>1</v>
      </c>
      <c r="E22" s="22">
        <v>0</v>
      </c>
      <c r="F22" s="23">
        <f t="shared" si="0"/>
        <v>1</v>
      </c>
      <c r="G22" s="128" t="s">
        <v>30</v>
      </c>
      <c r="H22" s="136">
        <v>4000</v>
      </c>
      <c r="I22" s="26">
        <f t="shared" si="2"/>
        <v>4000</v>
      </c>
      <c r="J22" s="130">
        <v>0</v>
      </c>
      <c r="K22" s="131"/>
      <c r="L22" s="132"/>
      <c r="M22" s="133"/>
      <c r="N22" s="134">
        <f t="shared" si="3"/>
        <v>4000</v>
      </c>
      <c r="O22" s="135">
        <v>0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</row>
    <row r="23" spans="1:84" s="29" customFormat="1" ht="15.75">
      <c r="A23" s="19" t="str">
        <f>IF(F23&lt;&gt;"",1+MAX($A$8:A22),"")</f>
        <v/>
      </c>
      <c r="B23" s="36"/>
      <c r="C23" s="39"/>
      <c r="D23" s="23"/>
      <c r="E23" s="22"/>
      <c r="F23" s="23"/>
      <c r="G23" s="128"/>
      <c r="H23" s="136"/>
      <c r="I23" s="26"/>
      <c r="J23" s="130"/>
      <c r="K23" s="131"/>
      <c r="L23" s="132"/>
      <c r="M23" s="133"/>
      <c r="N23" s="134"/>
      <c r="O23" s="135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</row>
    <row r="24" spans="1:84" s="31" customFormat="1" ht="20.25">
      <c r="A24" s="266" t="str">
        <f>IF(F24&lt;&gt;"",1+MAX($A$8:A23),"")</f>
        <v/>
      </c>
      <c r="B24" s="267" t="s">
        <v>44</v>
      </c>
      <c r="C24" s="268"/>
      <c r="D24" s="268"/>
      <c r="E24" s="268"/>
      <c r="F24" s="268"/>
      <c r="G24" s="268"/>
      <c r="H24" s="268"/>
      <c r="I24" s="268"/>
      <c r="J24" s="268"/>
      <c r="K24" s="268"/>
      <c r="L24" s="273">
        <v>50</v>
      </c>
      <c r="M24" s="270"/>
      <c r="N24" s="274">
        <f>SUM(N25:N30)</f>
        <v>2164.2029999999995</v>
      </c>
      <c r="O24" s="266"/>
      <c r="P24" s="28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</row>
    <row r="25" spans="1:84" s="31" customFormat="1" ht="15.75">
      <c r="A25" s="19" t="str">
        <f>IF(F25&lt;&gt;"",1+MAX($A$8:A24),"")</f>
        <v/>
      </c>
      <c r="B25" s="36"/>
      <c r="C25" s="33"/>
      <c r="D25" s="37"/>
      <c r="E25" s="38"/>
      <c r="F25" s="37"/>
      <c r="G25" s="127"/>
      <c r="H25" s="136"/>
      <c r="I25" s="26"/>
      <c r="J25" s="130"/>
      <c r="K25" s="131"/>
      <c r="L25" s="132"/>
      <c r="M25" s="133"/>
      <c r="N25" s="134"/>
      <c r="O25" s="135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</row>
    <row r="26" spans="1:84" s="29" customFormat="1" ht="15.95" customHeight="1">
      <c r="A26" s="19" t="str">
        <f>IF(F26&lt;&gt;"",1+MAX($A$8:A25),"")</f>
        <v/>
      </c>
      <c r="B26" s="215" t="s">
        <v>140</v>
      </c>
      <c r="C26" s="272" t="s">
        <v>77</v>
      </c>
      <c r="D26" s="24"/>
      <c r="E26" s="24"/>
      <c r="F26" s="24"/>
      <c r="G26" s="128"/>
      <c r="H26" s="136"/>
      <c r="I26" s="26"/>
      <c r="J26" s="130"/>
      <c r="K26" s="131"/>
      <c r="L26" s="132"/>
      <c r="M26" s="133"/>
      <c r="N26" s="134"/>
      <c r="O26" s="135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</row>
    <row r="27" spans="1:84" s="29" customFormat="1" ht="47.25">
      <c r="A27" s="19">
        <f>IF(F27&lt;&gt;"",1+MAX($A$8:A26),"")</f>
        <v>13</v>
      </c>
      <c r="B27" s="217"/>
      <c r="C27" s="20" t="s">
        <v>78</v>
      </c>
      <c r="D27" s="21">
        <v>1694.73</v>
      </c>
      <c r="E27" s="22">
        <v>0</v>
      </c>
      <c r="F27" s="23">
        <f>(1+E27)*D27</f>
        <v>1694.73</v>
      </c>
      <c r="G27" s="128" t="s">
        <v>45</v>
      </c>
      <c r="H27" s="136">
        <v>0</v>
      </c>
      <c r="I27" s="26">
        <f>H27*F27</f>
        <v>0</v>
      </c>
      <c r="J27" s="202">
        <v>2.1999999999999999E-2</v>
      </c>
      <c r="K27" s="131">
        <f>J27*F27</f>
        <v>37.284059999999997</v>
      </c>
      <c r="L27" s="132">
        <f>L$24</f>
        <v>50</v>
      </c>
      <c r="M27" s="133">
        <f>L27*K27</f>
        <v>1864.2029999999997</v>
      </c>
      <c r="N27" s="134">
        <f>M27+I27</f>
        <v>1864.2029999999997</v>
      </c>
      <c r="O27" s="135">
        <f>N27/F27</f>
        <v>1.0999999999999999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</row>
    <row r="28" spans="1:84" s="29" customFormat="1" ht="15.95" customHeight="1">
      <c r="A28" s="19" t="str">
        <f>IF(F28&lt;&gt;"",1+MAX($A$8:A27),"")</f>
        <v/>
      </c>
      <c r="B28" s="215" t="s">
        <v>136</v>
      </c>
      <c r="C28" s="272" t="s">
        <v>80</v>
      </c>
      <c r="D28" s="24"/>
      <c r="E28" s="24"/>
      <c r="F28" s="24"/>
      <c r="G28" s="128"/>
      <c r="H28" s="136"/>
      <c r="I28" s="26"/>
      <c r="J28" s="130"/>
      <c r="K28" s="131"/>
      <c r="L28" s="132"/>
      <c r="M28" s="133"/>
      <c r="N28" s="134"/>
      <c r="O28" s="135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</row>
    <row r="29" spans="1:84" s="29" customFormat="1" ht="15.75">
      <c r="A29" s="19">
        <f>IF(F29&lt;&gt;"",1+MAX($A$8:A28),"")</f>
        <v>14</v>
      </c>
      <c r="B29" s="217"/>
      <c r="C29" s="20" t="s">
        <v>79</v>
      </c>
      <c r="D29" s="21">
        <v>1</v>
      </c>
      <c r="E29" s="22">
        <v>0</v>
      </c>
      <c r="F29" s="23">
        <f t="shared" ref="F29" si="4">(1+E29)*D29</f>
        <v>1</v>
      </c>
      <c r="G29" s="128" t="s">
        <v>47</v>
      </c>
      <c r="H29" s="136">
        <v>0</v>
      </c>
      <c r="I29" s="26">
        <f t="shared" ref="I29" si="5">H29*F29</f>
        <v>0</v>
      </c>
      <c r="J29" s="202">
        <v>6</v>
      </c>
      <c r="K29" s="131">
        <f>J29*F29</f>
        <v>6</v>
      </c>
      <c r="L29" s="132">
        <f>L$24</f>
        <v>50</v>
      </c>
      <c r="M29" s="133">
        <f>L29*K29</f>
        <v>300</v>
      </c>
      <c r="N29" s="134">
        <f>M29+I29</f>
        <v>300</v>
      </c>
      <c r="O29" s="135">
        <f>N29/F29</f>
        <v>300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</row>
    <row r="30" spans="1:84" s="29" customFormat="1" ht="15.75">
      <c r="A30" s="19" t="str">
        <f>IF(F30&lt;&gt;"",1+MAX($A$8:A29),"")</f>
        <v/>
      </c>
      <c r="B30" s="169"/>
      <c r="C30" s="183"/>
      <c r="D30" s="184"/>
      <c r="E30" s="185"/>
      <c r="F30" s="184"/>
      <c r="G30" s="186"/>
      <c r="H30" s="187"/>
      <c r="I30" s="188"/>
      <c r="J30" s="189"/>
      <c r="K30" s="190"/>
      <c r="L30" s="191"/>
      <c r="M30" s="192"/>
      <c r="N30" s="193"/>
      <c r="O30" s="194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</row>
    <row r="31" spans="1:84" s="31" customFormat="1" ht="20.25">
      <c r="A31" s="266" t="str">
        <f>IF(F31&lt;&gt;"",1+MAX($A$8:A30),"")</f>
        <v/>
      </c>
      <c r="B31" s="267" t="s">
        <v>52</v>
      </c>
      <c r="C31" s="268"/>
      <c r="D31" s="268"/>
      <c r="E31" s="268"/>
      <c r="F31" s="268"/>
      <c r="G31" s="268"/>
      <c r="H31" s="268"/>
      <c r="I31" s="268"/>
      <c r="J31" s="268"/>
      <c r="K31" s="268"/>
      <c r="L31" s="273">
        <v>60</v>
      </c>
      <c r="M31" s="270"/>
      <c r="N31" s="274">
        <f>SUM(N32:N112)</f>
        <v>98036.873820000008</v>
      </c>
      <c r="O31" s="266"/>
      <c r="P31" s="28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</row>
    <row r="32" spans="1:84" s="29" customFormat="1" ht="15.75">
      <c r="A32" s="19" t="str">
        <f>IF(F32&lt;&gt;"",1+MAX($A$8:A31),"")</f>
        <v/>
      </c>
      <c r="B32" s="36"/>
      <c r="C32" s="39"/>
      <c r="D32" s="23"/>
      <c r="E32" s="22"/>
      <c r="F32" s="23"/>
      <c r="G32" s="128"/>
      <c r="H32" s="25"/>
      <c r="I32" s="26"/>
      <c r="J32" s="119"/>
      <c r="K32" s="119"/>
      <c r="L32" s="132"/>
      <c r="M32" s="133"/>
      <c r="N32" s="134"/>
      <c r="O32" s="135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</row>
    <row r="33" spans="1:75" s="29" customFormat="1" ht="15.75">
      <c r="A33" s="19" t="str">
        <f>IF(F33&lt;&gt;"",1+MAX($A$8:A32),"")</f>
        <v/>
      </c>
      <c r="B33" s="215" t="s">
        <v>137</v>
      </c>
      <c r="C33" s="272" t="s">
        <v>64</v>
      </c>
      <c r="D33" s="23"/>
      <c r="E33" s="22"/>
      <c r="F33" s="23"/>
      <c r="G33" s="128"/>
      <c r="H33" s="25"/>
      <c r="I33" s="26"/>
      <c r="J33" s="119"/>
      <c r="K33" s="119"/>
      <c r="L33" s="132"/>
      <c r="M33" s="133"/>
      <c r="N33" s="134"/>
      <c r="O33" s="135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</row>
    <row r="34" spans="1:75" s="29" customFormat="1" ht="15.75">
      <c r="A34" s="19">
        <f>IF(F34&lt;&gt;"",1+MAX($A$8:A33),"")</f>
        <v>15</v>
      </c>
      <c r="B34" s="216"/>
      <c r="C34" s="39" t="s">
        <v>81</v>
      </c>
      <c r="D34" s="23">
        <v>25.17</v>
      </c>
      <c r="E34" s="22">
        <v>0.05</v>
      </c>
      <c r="F34" s="23">
        <f t="shared" ref="F34" si="6">(1+E34)*D34</f>
        <v>26.428500000000003</v>
      </c>
      <c r="G34" s="128" t="s">
        <v>46</v>
      </c>
      <c r="H34" s="136">
        <v>0.38</v>
      </c>
      <c r="I34" s="26">
        <f t="shared" ref="I34" si="7">H34*F34</f>
        <v>10.042830000000002</v>
      </c>
      <c r="J34" s="202">
        <v>1.7999999999999999E-2</v>
      </c>
      <c r="K34" s="131">
        <f>J34*F34</f>
        <v>0.475713</v>
      </c>
      <c r="L34" s="132">
        <f t="shared" ref="L34:L101" si="8">L$31</f>
        <v>60</v>
      </c>
      <c r="M34" s="133">
        <f>L34*K34</f>
        <v>28.54278</v>
      </c>
      <c r="N34" s="134">
        <f>M34+I34</f>
        <v>38.585610000000003</v>
      </c>
      <c r="O34" s="135">
        <f>N34/F34</f>
        <v>1.46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</row>
    <row r="35" spans="1:75" s="29" customFormat="1" ht="15.75">
      <c r="A35" s="19">
        <f>IF(F35&lt;&gt;"",1+MAX($A$8:A34),"")</f>
        <v>16</v>
      </c>
      <c r="B35" s="216"/>
      <c r="C35" s="39" t="s">
        <v>82</v>
      </c>
      <c r="D35" s="23">
        <v>4725.78</v>
      </c>
      <c r="E35" s="22">
        <v>0.05</v>
      </c>
      <c r="F35" s="23">
        <f t="shared" ref="F35:F38" si="9">(1+E35)*D35</f>
        <v>4962.0689999999995</v>
      </c>
      <c r="G35" s="128" t="s">
        <v>46</v>
      </c>
      <c r="H35" s="136">
        <v>0.6</v>
      </c>
      <c r="I35" s="26">
        <f t="shared" ref="I35:I60" si="10">H35*F35</f>
        <v>2977.2413999999994</v>
      </c>
      <c r="J35" s="202">
        <v>0.02</v>
      </c>
      <c r="K35" s="131">
        <f t="shared" ref="K35:K60" si="11">J35*F35</f>
        <v>99.241379999999992</v>
      </c>
      <c r="L35" s="132">
        <f t="shared" si="8"/>
        <v>60</v>
      </c>
      <c r="M35" s="133">
        <f t="shared" ref="M35:M60" si="12">L35*K35</f>
        <v>5954.4827999999998</v>
      </c>
      <c r="N35" s="134">
        <f t="shared" ref="N35:N60" si="13">M35+I35</f>
        <v>8931.7241999999987</v>
      </c>
      <c r="O35" s="135">
        <f t="shared" ref="O35:O60" si="14">N35/F35</f>
        <v>1.7999999999999998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</row>
    <row r="36" spans="1:75" s="29" customFormat="1" ht="15.75">
      <c r="A36" s="19">
        <f>IF(F36&lt;&gt;"",1+MAX($A$8:A35),"")</f>
        <v>17</v>
      </c>
      <c r="B36" s="216"/>
      <c r="C36" s="39" t="s">
        <v>83</v>
      </c>
      <c r="D36" s="23">
        <v>1246</v>
      </c>
      <c r="E36" s="22">
        <v>0.05</v>
      </c>
      <c r="F36" s="23">
        <f t="shared" si="9"/>
        <v>1308.3</v>
      </c>
      <c r="G36" s="128" t="s">
        <v>46</v>
      </c>
      <c r="H36" s="136">
        <v>0.67</v>
      </c>
      <c r="I36" s="26">
        <f t="shared" si="10"/>
        <v>876.56100000000004</v>
      </c>
      <c r="J36" s="202">
        <v>2.5000000000000001E-2</v>
      </c>
      <c r="K36" s="131">
        <f t="shared" si="11"/>
        <v>32.707500000000003</v>
      </c>
      <c r="L36" s="132">
        <f t="shared" si="8"/>
        <v>60</v>
      </c>
      <c r="M36" s="133">
        <f t="shared" si="12"/>
        <v>1962.4500000000003</v>
      </c>
      <c r="N36" s="134">
        <f t="shared" si="13"/>
        <v>2839.0110000000004</v>
      </c>
      <c r="O36" s="135">
        <f t="shared" si="14"/>
        <v>2.1700000000000004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</row>
    <row r="37" spans="1:75" s="29" customFormat="1" ht="15.75">
      <c r="A37" s="19">
        <f>IF(F37&lt;&gt;"",1+MAX($A$8:A36),"")</f>
        <v>18</v>
      </c>
      <c r="B37" s="216"/>
      <c r="C37" s="39" t="s">
        <v>84</v>
      </c>
      <c r="D37" s="23">
        <v>18.52</v>
      </c>
      <c r="E37" s="22">
        <v>0.05</v>
      </c>
      <c r="F37" s="23">
        <f t="shared" si="9"/>
        <v>19.446000000000002</v>
      </c>
      <c r="G37" s="128" t="s">
        <v>46</v>
      </c>
      <c r="H37" s="136">
        <v>0.75</v>
      </c>
      <c r="I37" s="26">
        <f t="shared" si="10"/>
        <v>14.584500000000002</v>
      </c>
      <c r="J37" s="202">
        <v>3.2000000000000001E-2</v>
      </c>
      <c r="K37" s="131">
        <f t="shared" si="11"/>
        <v>0.62227200000000005</v>
      </c>
      <c r="L37" s="132">
        <f t="shared" si="8"/>
        <v>60</v>
      </c>
      <c r="M37" s="133">
        <f t="shared" si="12"/>
        <v>37.336320000000001</v>
      </c>
      <c r="N37" s="134">
        <f t="shared" si="13"/>
        <v>51.920820000000006</v>
      </c>
      <c r="O37" s="135">
        <f t="shared" si="14"/>
        <v>2.67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</row>
    <row r="38" spans="1:75" s="29" customFormat="1" ht="15.75">
      <c r="A38" s="19">
        <f>IF(F38&lt;&gt;"",1+MAX($A$8:A37),"")</f>
        <v>19</v>
      </c>
      <c r="B38" s="216"/>
      <c r="C38" s="39" t="s">
        <v>85</v>
      </c>
      <c r="D38" s="23">
        <v>10.7</v>
      </c>
      <c r="E38" s="22">
        <v>0.05</v>
      </c>
      <c r="F38" s="23">
        <f t="shared" si="9"/>
        <v>11.234999999999999</v>
      </c>
      <c r="G38" s="128" t="s">
        <v>46</v>
      </c>
      <c r="H38" s="136">
        <v>0.9</v>
      </c>
      <c r="I38" s="26">
        <f t="shared" si="10"/>
        <v>10.111499999999999</v>
      </c>
      <c r="J38" s="202">
        <v>4.4999999999999998E-2</v>
      </c>
      <c r="K38" s="131">
        <f t="shared" si="11"/>
        <v>0.505575</v>
      </c>
      <c r="L38" s="132">
        <f t="shared" si="8"/>
        <v>60</v>
      </c>
      <c r="M38" s="133">
        <f t="shared" si="12"/>
        <v>30.334499999999998</v>
      </c>
      <c r="N38" s="134">
        <f t="shared" si="13"/>
        <v>40.445999999999998</v>
      </c>
      <c r="O38" s="135">
        <f t="shared" si="14"/>
        <v>3.6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</row>
    <row r="39" spans="1:75" s="29" customFormat="1" ht="15.75">
      <c r="A39" s="19">
        <f>IF(F39&lt;&gt;"",1+MAX($A$8:A38),"")</f>
        <v>20</v>
      </c>
      <c r="B39" s="216"/>
      <c r="C39" s="39" t="s">
        <v>86</v>
      </c>
      <c r="D39" s="23">
        <v>50</v>
      </c>
      <c r="E39" s="22">
        <v>0.05</v>
      </c>
      <c r="F39" s="23">
        <f t="shared" ref="F39:F59" si="15">(1+E39)*D39</f>
        <v>52.5</v>
      </c>
      <c r="G39" s="128" t="s">
        <v>46</v>
      </c>
      <c r="H39" s="136">
        <v>1.21</v>
      </c>
      <c r="I39" s="26">
        <f t="shared" si="10"/>
        <v>63.524999999999999</v>
      </c>
      <c r="J39" s="202">
        <v>5.8000000000000003E-2</v>
      </c>
      <c r="K39" s="131">
        <f t="shared" si="11"/>
        <v>3.0450000000000004</v>
      </c>
      <c r="L39" s="132">
        <f t="shared" si="8"/>
        <v>60</v>
      </c>
      <c r="M39" s="133">
        <f t="shared" si="12"/>
        <v>182.70000000000002</v>
      </c>
      <c r="N39" s="134">
        <f t="shared" si="13"/>
        <v>246.22500000000002</v>
      </c>
      <c r="O39" s="135">
        <f t="shared" si="14"/>
        <v>4.6900000000000004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</row>
    <row r="40" spans="1:75" s="29" customFormat="1" ht="15.75">
      <c r="A40" s="19">
        <f>IF(F40&lt;&gt;"",1+MAX($A$8:A39),"")</f>
        <v>21</v>
      </c>
      <c r="B40" s="216"/>
      <c r="C40" s="39" t="s">
        <v>87</v>
      </c>
      <c r="D40" s="23">
        <v>32.099999999999994</v>
      </c>
      <c r="E40" s="22">
        <v>0.05</v>
      </c>
      <c r="F40" s="23">
        <f t="shared" si="15"/>
        <v>33.704999999999998</v>
      </c>
      <c r="G40" s="128" t="s">
        <v>46</v>
      </c>
      <c r="H40" s="136">
        <v>1.55</v>
      </c>
      <c r="I40" s="26">
        <f t="shared" si="10"/>
        <v>52.242750000000001</v>
      </c>
      <c r="J40" s="202">
        <v>6.5000000000000002E-2</v>
      </c>
      <c r="K40" s="131">
        <f t="shared" si="11"/>
        <v>2.1908249999999998</v>
      </c>
      <c r="L40" s="132">
        <f t="shared" si="8"/>
        <v>60</v>
      </c>
      <c r="M40" s="133">
        <f t="shared" si="12"/>
        <v>131.4495</v>
      </c>
      <c r="N40" s="134">
        <f t="shared" si="13"/>
        <v>183.69225</v>
      </c>
      <c r="O40" s="135">
        <f t="shared" si="14"/>
        <v>5.45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</row>
    <row r="41" spans="1:75" s="29" customFormat="1" ht="15.75">
      <c r="A41" s="19">
        <f>IF(F41&lt;&gt;"",1+MAX($A$8:A40),"")</f>
        <v>22</v>
      </c>
      <c r="B41" s="216"/>
      <c r="C41" s="39" t="s">
        <v>88</v>
      </c>
      <c r="D41" s="23">
        <v>53.48</v>
      </c>
      <c r="E41" s="22">
        <v>0.05</v>
      </c>
      <c r="F41" s="23">
        <f t="shared" si="15"/>
        <v>56.153999999999996</v>
      </c>
      <c r="G41" s="128" t="s">
        <v>46</v>
      </c>
      <c r="H41" s="136">
        <v>18</v>
      </c>
      <c r="I41" s="26">
        <f t="shared" si="10"/>
        <v>1010.7719999999999</v>
      </c>
      <c r="J41" s="202">
        <v>0.12</v>
      </c>
      <c r="K41" s="131">
        <f t="shared" si="11"/>
        <v>6.7384799999999991</v>
      </c>
      <c r="L41" s="132">
        <f t="shared" si="8"/>
        <v>60</v>
      </c>
      <c r="M41" s="133">
        <f t="shared" si="12"/>
        <v>404.30879999999996</v>
      </c>
      <c r="N41" s="134">
        <f t="shared" si="13"/>
        <v>1415.0808</v>
      </c>
      <c r="O41" s="135">
        <f t="shared" si="14"/>
        <v>25.2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</row>
    <row r="42" spans="1:75" s="29" customFormat="1" ht="15.75">
      <c r="A42" s="19">
        <f>IF(F42&lt;&gt;"",1+MAX($A$8:A41),"")</f>
        <v>23</v>
      </c>
      <c r="B42" s="216"/>
      <c r="C42" s="39" t="s">
        <v>89</v>
      </c>
      <c r="D42" s="23">
        <v>2009</v>
      </c>
      <c r="E42" s="22">
        <v>0.05</v>
      </c>
      <c r="F42" s="23">
        <f t="shared" si="15"/>
        <v>2109.4500000000003</v>
      </c>
      <c r="G42" s="128" t="s">
        <v>46</v>
      </c>
      <c r="H42" s="136">
        <v>1.1399999999999999</v>
      </c>
      <c r="I42" s="26">
        <f t="shared" si="10"/>
        <v>2404.7730000000001</v>
      </c>
      <c r="J42" s="202">
        <v>0.05</v>
      </c>
      <c r="K42" s="131">
        <f t="shared" si="11"/>
        <v>105.47250000000003</v>
      </c>
      <c r="L42" s="132">
        <f t="shared" si="8"/>
        <v>60</v>
      </c>
      <c r="M42" s="133">
        <f t="shared" si="12"/>
        <v>6328.3500000000013</v>
      </c>
      <c r="N42" s="134">
        <f t="shared" si="13"/>
        <v>8733.1230000000014</v>
      </c>
      <c r="O42" s="135">
        <f t="shared" si="14"/>
        <v>4.1400000000000006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</row>
    <row r="43" spans="1:75" s="200" customFormat="1" ht="15.75">
      <c r="A43" s="19">
        <f>IF(F43&lt;&gt;"",1+MAX($A$8:A42),"")</f>
        <v>24</v>
      </c>
      <c r="B43" s="216"/>
      <c r="C43" s="197" t="s">
        <v>157</v>
      </c>
      <c r="D43" s="198">
        <f>ROUNDUP(D42*8%,0)</f>
        <v>161</v>
      </c>
      <c r="E43" s="199">
        <v>0</v>
      </c>
      <c r="F43" s="198">
        <f t="shared" si="15"/>
        <v>161</v>
      </c>
      <c r="G43" s="201" t="s">
        <v>47</v>
      </c>
      <c r="H43" s="218"/>
      <c r="I43" s="219"/>
      <c r="J43" s="219"/>
      <c r="K43" s="219"/>
      <c r="L43" s="219"/>
      <c r="M43" s="219"/>
      <c r="N43" s="219"/>
      <c r="O43" s="220"/>
    </row>
    <row r="44" spans="1:75" s="200" customFormat="1" ht="15.75">
      <c r="A44" s="19">
        <f>IF(F44&lt;&gt;"",1+MAX($A$8:A43),"")</f>
        <v>25</v>
      </c>
      <c r="B44" s="216"/>
      <c r="C44" s="197" t="s">
        <v>158</v>
      </c>
      <c r="D44" s="198">
        <f>ROUNDUP(D42/10,0)</f>
        <v>201</v>
      </c>
      <c r="E44" s="199">
        <v>0</v>
      </c>
      <c r="F44" s="198">
        <f t="shared" si="15"/>
        <v>201</v>
      </c>
      <c r="G44" s="201" t="s">
        <v>47</v>
      </c>
      <c r="H44" s="221"/>
      <c r="I44" s="222"/>
      <c r="J44" s="222"/>
      <c r="K44" s="222"/>
      <c r="L44" s="222"/>
      <c r="M44" s="222"/>
      <c r="N44" s="222"/>
      <c r="O44" s="223"/>
    </row>
    <row r="45" spans="1:75" s="200" customFormat="1" ht="15.75">
      <c r="A45" s="19">
        <f>IF(F45&lt;&gt;"",1+MAX($A$8:A44),"")</f>
        <v>26</v>
      </c>
      <c r="B45" s="216"/>
      <c r="C45" s="197" t="s">
        <v>159</v>
      </c>
      <c r="D45" s="198">
        <f>ROUNDUP(D42/9.2,0)+ROUNDUP(D42*4%,0)</f>
        <v>300</v>
      </c>
      <c r="E45" s="199">
        <v>0</v>
      </c>
      <c r="F45" s="198">
        <f t="shared" si="15"/>
        <v>300</v>
      </c>
      <c r="G45" s="201" t="s">
        <v>47</v>
      </c>
      <c r="H45" s="221"/>
      <c r="I45" s="222"/>
      <c r="J45" s="222"/>
      <c r="K45" s="222"/>
      <c r="L45" s="222"/>
      <c r="M45" s="222"/>
      <c r="N45" s="222"/>
      <c r="O45" s="223"/>
    </row>
    <row r="46" spans="1:75" s="200" customFormat="1" ht="15.75">
      <c r="A46" s="19">
        <f>IF(F46&lt;&gt;"",1+MAX($A$8:A45),"")</f>
        <v>27</v>
      </c>
      <c r="B46" s="216"/>
      <c r="C46" s="197" t="s">
        <v>160</v>
      </c>
      <c r="D46" s="198">
        <f>ROUNDUP(D42/9.2,0)+ROUNDUP(D42*9%,0)</f>
        <v>400</v>
      </c>
      <c r="E46" s="199">
        <v>0</v>
      </c>
      <c r="F46" s="198">
        <f t="shared" si="15"/>
        <v>400</v>
      </c>
      <c r="G46" s="201" t="s">
        <v>47</v>
      </c>
      <c r="H46" s="221"/>
      <c r="I46" s="222"/>
      <c r="J46" s="222"/>
      <c r="K46" s="222"/>
      <c r="L46" s="222"/>
      <c r="M46" s="222"/>
      <c r="N46" s="222"/>
      <c r="O46" s="223"/>
    </row>
    <row r="47" spans="1:75" s="200" customFormat="1" ht="15.75">
      <c r="A47" s="19">
        <f>IF(F47&lt;&gt;"",1+MAX($A$8:A46),"")</f>
        <v>28</v>
      </c>
      <c r="B47" s="216"/>
      <c r="C47" s="197" t="s">
        <v>161</v>
      </c>
      <c r="D47" s="198">
        <f>ROUNDUP(D42/9.2,0)+ROUNDUP(D42*9%,0)</f>
        <v>400</v>
      </c>
      <c r="E47" s="199">
        <v>0</v>
      </c>
      <c r="F47" s="198">
        <f t="shared" si="15"/>
        <v>400</v>
      </c>
      <c r="G47" s="201" t="s">
        <v>47</v>
      </c>
      <c r="H47" s="224"/>
      <c r="I47" s="225"/>
      <c r="J47" s="225"/>
      <c r="K47" s="225"/>
      <c r="L47" s="225"/>
      <c r="M47" s="225"/>
      <c r="N47" s="225"/>
      <c r="O47" s="226"/>
    </row>
    <row r="48" spans="1:75" s="29" customFormat="1" ht="15.75">
      <c r="A48" s="19">
        <f>IF(F48&lt;&gt;"",1+MAX($A$8:A47),"")</f>
        <v>29</v>
      </c>
      <c r="B48" s="216"/>
      <c r="C48" s="39" t="s">
        <v>90</v>
      </c>
      <c r="D48" s="23">
        <v>18.52</v>
      </c>
      <c r="E48" s="22">
        <v>0.05</v>
      </c>
      <c r="F48" s="23">
        <f t="shared" si="15"/>
        <v>19.446000000000002</v>
      </c>
      <c r="G48" s="128" t="s">
        <v>46</v>
      </c>
      <c r="H48" s="136">
        <v>1.54</v>
      </c>
      <c r="I48" s="26">
        <f t="shared" si="10"/>
        <v>29.946840000000002</v>
      </c>
      <c r="J48" s="202">
        <v>0.06</v>
      </c>
      <c r="K48" s="131">
        <f t="shared" si="11"/>
        <v>1.16676</v>
      </c>
      <c r="L48" s="132">
        <f t="shared" si="8"/>
        <v>60</v>
      </c>
      <c r="M48" s="133">
        <f t="shared" si="12"/>
        <v>70.005600000000001</v>
      </c>
      <c r="N48" s="134">
        <f t="shared" si="13"/>
        <v>99.952439999999996</v>
      </c>
      <c r="O48" s="135">
        <f t="shared" si="14"/>
        <v>5.14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</row>
    <row r="49" spans="1:75" s="200" customFormat="1" ht="15.75">
      <c r="A49" s="19">
        <f>IF(F49&lt;&gt;"",1+MAX($A$8:A48),"")</f>
        <v>30</v>
      </c>
      <c r="B49" s="216"/>
      <c r="C49" s="197" t="s">
        <v>162</v>
      </c>
      <c r="D49" s="198">
        <f>ROUNDUP(D48*8%,0)</f>
        <v>2</v>
      </c>
      <c r="E49" s="199">
        <v>0</v>
      </c>
      <c r="F49" s="198">
        <f t="shared" ref="F49:F53" si="16">(1+E49)*D49</f>
        <v>2</v>
      </c>
      <c r="G49" s="201" t="s">
        <v>47</v>
      </c>
      <c r="H49" s="218"/>
      <c r="I49" s="219"/>
      <c r="J49" s="219"/>
      <c r="K49" s="219"/>
      <c r="L49" s="219"/>
      <c r="M49" s="219"/>
      <c r="N49" s="219"/>
      <c r="O49" s="220"/>
    </row>
    <row r="50" spans="1:75" s="200" customFormat="1" ht="15.75">
      <c r="A50" s="19">
        <f>IF(F50&lt;&gt;"",1+MAX($A$8:A49),"")</f>
        <v>31</v>
      </c>
      <c r="B50" s="216"/>
      <c r="C50" s="197" t="s">
        <v>163</v>
      </c>
      <c r="D50" s="198">
        <f>ROUNDUP(D48/10,0)</f>
        <v>2</v>
      </c>
      <c r="E50" s="199">
        <v>0</v>
      </c>
      <c r="F50" s="198">
        <f t="shared" si="16"/>
        <v>2</v>
      </c>
      <c r="G50" s="201" t="s">
        <v>47</v>
      </c>
      <c r="H50" s="221"/>
      <c r="I50" s="222"/>
      <c r="J50" s="222"/>
      <c r="K50" s="222"/>
      <c r="L50" s="222"/>
      <c r="M50" s="222"/>
      <c r="N50" s="222"/>
      <c r="O50" s="223"/>
    </row>
    <row r="51" spans="1:75" s="200" customFormat="1" ht="15.75">
      <c r="A51" s="19">
        <f>IF(F51&lt;&gt;"",1+MAX($A$8:A50),"")</f>
        <v>32</v>
      </c>
      <c r="B51" s="216"/>
      <c r="C51" s="197" t="s">
        <v>164</v>
      </c>
      <c r="D51" s="198">
        <f>ROUNDUP(D48/9.2,0)+ROUNDUP(D48*4%,0)</f>
        <v>4</v>
      </c>
      <c r="E51" s="199">
        <v>0</v>
      </c>
      <c r="F51" s="198">
        <f t="shared" si="16"/>
        <v>4</v>
      </c>
      <c r="G51" s="201" t="s">
        <v>47</v>
      </c>
      <c r="H51" s="221"/>
      <c r="I51" s="222"/>
      <c r="J51" s="222"/>
      <c r="K51" s="222"/>
      <c r="L51" s="222"/>
      <c r="M51" s="222"/>
      <c r="N51" s="222"/>
      <c r="O51" s="223"/>
    </row>
    <row r="52" spans="1:75" s="200" customFormat="1" ht="15.75">
      <c r="A52" s="19">
        <f>IF(F52&lt;&gt;"",1+MAX($A$8:A51),"")</f>
        <v>33</v>
      </c>
      <c r="B52" s="216"/>
      <c r="C52" s="197" t="s">
        <v>160</v>
      </c>
      <c r="D52" s="198">
        <f>ROUNDUP(D48/9.2,0)+ROUNDUP(D48*9%,0)</f>
        <v>5</v>
      </c>
      <c r="E52" s="199">
        <v>0</v>
      </c>
      <c r="F52" s="198">
        <f t="shared" si="16"/>
        <v>5</v>
      </c>
      <c r="G52" s="201" t="s">
        <v>47</v>
      </c>
      <c r="H52" s="221"/>
      <c r="I52" s="222"/>
      <c r="J52" s="222"/>
      <c r="K52" s="222"/>
      <c r="L52" s="222"/>
      <c r="M52" s="222"/>
      <c r="N52" s="222"/>
      <c r="O52" s="223"/>
    </row>
    <row r="53" spans="1:75" s="200" customFormat="1" ht="15.75">
      <c r="A53" s="19">
        <f>IF(F53&lt;&gt;"",1+MAX($A$8:A52),"")</f>
        <v>34</v>
      </c>
      <c r="B53" s="216"/>
      <c r="C53" s="197" t="s">
        <v>161</v>
      </c>
      <c r="D53" s="198">
        <f>ROUNDUP(D48/9.2,0)+ROUNDUP(D48*9%,0)</f>
        <v>5</v>
      </c>
      <c r="E53" s="199">
        <v>0</v>
      </c>
      <c r="F53" s="198">
        <f t="shared" si="16"/>
        <v>5</v>
      </c>
      <c r="G53" s="201" t="s">
        <v>47</v>
      </c>
      <c r="H53" s="224"/>
      <c r="I53" s="225"/>
      <c r="J53" s="225"/>
      <c r="K53" s="225"/>
      <c r="L53" s="225"/>
      <c r="M53" s="225"/>
      <c r="N53" s="225"/>
      <c r="O53" s="226"/>
    </row>
    <row r="54" spans="1:75" s="29" customFormat="1" ht="15.75">
      <c r="A54" s="19">
        <f>IF(F54&lt;&gt;"",1+MAX($A$8:A53),"")</f>
        <v>35</v>
      </c>
      <c r="B54" s="216"/>
      <c r="C54" s="39" t="s">
        <v>91</v>
      </c>
      <c r="D54" s="23">
        <v>10.7</v>
      </c>
      <c r="E54" s="22">
        <v>0.05</v>
      </c>
      <c r="F54" s="23">
        <f t="shared" si="15"/>
        <v>11.234999999999999</v>
      </c>
      <c r="G54" s="128" t="s">
        <v>46</v>
      </c>
      <c r="H54" s="136">
        <v>1.42</v>
      </c>
      <c r="I54" s="26">
        <f t="shared" si="10"/>
        <v>15.953699999999998</v>
      </c>
      <c r="J54" s="202">
        <v>7.1999999999999995E-2</v>
      </c>
      <c r="K54" s="131">
        <f t="shared" si="11"/>
        <v>0.80891999999999986</v>
      </c>
      <c r="L54" s="132">
        <f t="shared" si="8"/>
        <v>60</v>
      </c>
      <c r="M54" s="133">
        <f t="shared" si="12"/>
        <v>48.535199999999989</v>
      </c>
      <c r="N54" s="134">
        <f t="shared" si="13"/>
        <v>64.488899999999987</v>
      </c>
      <c r="O54" s="135">
        <f t="shared" si="14"/>
        <v>5.7399999999999993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</row>
    <row r="55" spans="1:75" s="200" customFormat="1" ht="15.75">
      <c r="A55" s="19">
        <f>IF(F55&lt;&gt;"",1+MAX($A$8:A54),"")</f>
        <v>36</v>
      </c>
      <c r="B55" s="216"/>
      <c r="C55" s="197" t="s">
        <v>165</v>
      </c>
      <c r="D55" s="198">
        <f>ROUNDUP(D54*8%,0)</f>
        <v>1</v>
      </c>
      <c r="E55" s="199">
        <v>0</v>
      </c>
      <c r="F55" s="198">
        <f t="shared" si="15"/>
        <v>1</v>
      </c>
      <c r="G55" s="201" t="s">
        <v>47</v>
      </c>
      <c r="H55" s="218"/>
      <c r="I55" s="219"/>
      <c r="J55" s="219"/>
      <c r="K55" s="219"/>
      <c r="L55" s="219"/>
      <c r="M55" s="219"/>
      <c r="N55" s="219"/>
      <c r="O55" s="220"/>
    </row>
    <row r="56" spans="1:75" s="200" customFormat="1" ht="15.75">
      <c r="A56" s="19">
        <f>IF(F56&lt;&gt;"",1+MAX($A$8:A55),"")</f>
        <v>37</v>
      </c>
      <c r="B56" s="216"/>
      <c r="C56" s="197" t="s">
        <v>166</v>
      </c>
      <c r="D56" s="198">
        <f>ROUNDUP(D54/10,0)</f>
        <v>2</v>
      </c>
      <c r="E56" s="199">
        <v>0</v>
      </c>
      <c r="F56" s="198">
        <f t="shared" si="15"/>
        <v>2</v>
      </c>
      <c r="G56" s="201" t="s">
        <v>47</v>
      </c>
      <c r="H56" s="221"/>
      <c r="I56" s="222"/>
      <c r="J56" s="222"/>
      <c r="K56" s="222"/>
      <c r="L56" s="222"/>
      <c r="M56" s="222"/>
      <c r="N56" s="222"/>
      <c r="O56" s="223"/>
    </row>
    <row r="57" spans="1:75" s="200" customFormat="1" ht="15.75">
      <c r="A57" s="19">
        <f>IF(F57&lt;&gt;"",1+MAX($A$8:A56),"")</f>
        <v>38</v>
      </c>
      <c r="B57" s="216"/>
      <c r="C57" s="197" t="s">
        <v>167</v>
      </c>
      <c r="D57" s="198">
        <f>ROUNDUP(D54/9.2,0)+ROUNDUP(D54*4%,0)</f>
        <v>3</v>
      </c>
      <c r="E57" s="199">
        <v>0</v>
      </c>
      <c r="F57" s="198">
        <f t="shared" si="15"/>
        <v>3</v>
      </c>
      <c r="G57" s="201" t="s">
        <v>47</v>
      </c>
      <c r="H57" s="221"/>
      <c r="I57" s="222"/>
      <c r="J57" s="222"/>
      <c r="K57" s="222"/>
      <c r="L57" s="222"/>
      <c r="M57" s="222"/>
      <c r="N57" s="222"/>
      <c r="O57" s="223"/>
    </row>
    <row r="58" spans="1:75" s="200" customFormat="1" ht="15.75">
      <c r="A58" s="19">
        <f>IF(F58&lt;&gt;"",1+MAX($A$8:A57),"")</f>
        <v>39</v>
      </c>
      <c r="B58" s="216"/>
      <c r="C58" s="197" t="s">
        <v>160</v>
      </c>
      <c r="D58" s="198">
        <f>ROUNDUP(D54/9.2,0)+ROUNDUP(D54*9%,0)</f>
        <v>3</v>
      </c>
      <c r="E58" s="199">
        <v>0</v>
      </c>
      <c r="F58" s="198">
        <f t="shared" si="15"/>
        <v>3</v>
      </c>
      <c r="G58" s="201" t="s">
        <v>47</v>
      </c>
      <c r="H58" s="221"/>
      <c r="I58" s="222"/>
      <c r="J58" s="222"/>
      <c r="K58" s="222"/>
      <c r="L58" s="222"/>
      <c r="M58" s="222"/>
      <c r="N58" s="222"/>
      <c r="O58" s="223"/>
    </row>
    <row r="59" spans="1:75" s="200" customFormat="1" ht="15.75">
      <c r="A59" s="19">
        <f>IF(F59&lt;&gt;"",1+MAX($A$8:A58),"")</f>
        <v>40</v>
      </c>
      <c r="B59" s="216"/>
      <c r="C59" s="197" t="s">
        <v>161</v>
      </c>
      <c r="D59" s="198">
        <f>ROUNDUP(D54/9.2,0)+ROUNDUP(D54*9%,0)</f>
        <v>3</v>
      </c>
      <c r="E59" s="199">
        <v>0</v>
      </c>
      <c r="F59" s="198">
        <f t="shared" si="15"/>
        <v>3</v>
      </c>
      <c r="G59" s="201" t="s">
        <v>47</v>
      </c>
      <c r="H59" s="224"/>
      <c r="I59" s="225"/>
      <c r="J59" s="225"/>
      <c r="K59" s="225"/>
      <c r="L59" s="225"/>
      <c r="M59" s="225"/>
      <c r="N59" s="225"/>
      <c r="O59" s="226"/>
    </row>
    <row r="60" spans="1:75" s="29" customFormat="1" ht="15.75">
      <c r="A60" s="19">
        <f>IF(F60&lt;&gt;"",1+MAX($A$8:A59),"")</f>
        <v>41</v>
      </c>
      <c r="B60" s="216"/>
      <c r="C60" s="39" t="s">
        <v>92</v>
      </c>
      <c r="D60" s="23">
        <v>13.37</v>
      </c>
      <c r="E60" s="22">
        <v>0.05</v>
      </c>
      <c r="F60" s="23">
        <f t="shared" ref="F60:F65" si="17">(1+E60)*D60</f>
        <v>14.038499999999999</v>
      </c>
      <c r="G60" s="128" t="s">
        <v>46</v>
      </c>
      <c r="H60" s="136">
        <v>1.88</v>
      </c>
      <c r="I60" s="26">
        <f t="shared" si="10"/>
        <v>26.392379999999996</v>
      </c>
      <c r="J60" s="202">
        <v>8.2000000000000003E-2</v>
      </c>
      <c r="K60" s="131">
        <f t="shared" si="11"/>
        <v>1.151157</v>
      </c>
      <c r="L60" s="132">
        <f t="shared" si="8"/>
        <v>60</v>
      </c>
      <c r="M60" s="133">
        <f t="shared" si="12"/>
        <v>69.069419999999994</v>
      </c>
      <c r="N60" s="134">
        <f t="shared" si="13"/>
        <v>95.461799999999982</v>
      </c>
      <c r="O60" s="135">
        <f t="shared" si="14"/>
        <v>6.7999999999999989</v>
      </c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</row>
    <row r="61" spans="1:75" s="200" customFormat="1" ht="15.75">
      <c r="A61" s="19">
        <f>IF(F61&lt;&gt;"",1+MAX($A$8:A60),"")</f>
        <v>42</v>
      </c>
      <c r="B61" s="216"/>
      <c r="C61" s="197" t="s">
        <v>168</v>
      </c>
      <c r="D61" s="198">
        <f>ROUNDUP(D60*8%,0)</f>
        <v>2</v>
      </c>
      <c r="E61" s="199">
        <v>0</v>
      </c>
      <c r="F61" s="198">
        <f t="shared" si="17"/>
        <v>2</v>
      </c>
      <c r="G61" s="201" t="s">
        <v>47</v>
      </c>
      <c r="H61" s="218"/>
      <c r="I61" s="219"/>
      <c r="J61" s="219"/>
      <c r="K61" s="219"/>
      <c r="L61" s="219"/>
      <c r="M61" s="219"/>
      <c r="N61" s="219"/>
      <c r="O61" s="220"/>
    </row>
    <row r="62" spans="1:75" s="200" customFormat="1" ht="15.75">
      <c r="A62" s="19">
        <f>IF(F62&lt;&gt;"",1+MAX($A$8:A61),"")</f>
        <v>43</v>
      </c>
      <c r="B62" s="216"/>
      <c r="C62" s="197" t="s">
        <v>169</v>
      </c>
      <c r="D62" s="198">
        <f>ROUNDUP(D60/10,0)</f>
        <v>2</v>
      </c>
      <c r="E62" s="199">
        <v>0</v>
      </c>
      <c r="F62" s="198">
        <f t="shared" si="17"/>
        <v>2</v>
      </c>
      <c r="G62" s="201" t="s">
        <v>47</v>
      </c>
      <c r="H62" s="221"/>
      <c r="I62" s="222"/>
      <c r="J62" s="222"/>
      <c r="K62" s="222"/>
      <c r="L62" s="222"/>
      <c r="M62" s="222"/>
      <c r="N62" s="222"/>
      <c r="O62" s="223"/>
    </row>
    <row r="63" spans="1:75" s="200" customFormat="1" ht="15.75">
      <c r="A63" s="19">
        <f>IF(F63&lt;&gt;"",1+MAX($A$8:A62),"")</f>
        <v>44</v>
      </c>
      <c r="B63" s="216"/>
      <c r="C63" s="197" t="s">
        <v>170</v>
      </c>
      <c r="D63" s="198">
        <f>ROUNDUP(D60/9.2,0)+ROUNDUP(D60*4%,0)</f>
        <v>3</v>
      </c>
      <c r="E63" s="199">
        <v>0</v>
      </c>
      <c r="F63" s="198">
        <f t="shared" si="17"/>
        <v>3</v>
      </c>
      <c r="G63" s="201" t="s">
        <v>47</v>
      </c>
      <c r="H63" s="221"/>
      <c r="I63" s="222"/>
      <c r="J63" s="222"/>
      <c r="K63" s="222"/>
      <c r="L63" s="222"/>
      <c r="M63" s="222"/>
      <c r="N63" s="222"/>
      <c r="O63" s="223"/>
    </row>
    <row r="64" spans="1:75" s="200" customFormat="1" ht="15.75">
      <c r="A64" s="19">
        <f>IF(F64&lt;&gt;"",1+MAX($A$8:A63),"")</f>
        <v>45</v>
      </c>
      <c r="B64" s="216"/>
      <c r="C64" s="197" t="s">
        <v>160</v>
      </c>
      <c r="D64" s="198">
        <f>ROUNDUP(D60/9.2,0)+ROUNDUP(D60*9%,0)</f>
        <v>4</v>
      </c>
      <c r="E64" s="199">
        <v>0</v>
      </c>
      <c r="F64" s="198">
        <f t="shared" si="17"/>
        <v>4</v>
      </c>
      <c r="G64" s="201" t="s">
        <v>47</v>
      </c>
      <c r="H64" s="221"/>
      <c r="I64" s="222"/>
      <c r="J64" s="222"/>
      <c r="K64" s="222"/>
      <c r="L64" s="222"/>
      <c r="M64" s="222"/>
      <c r="N64" s="222"/>
      <c r="O64" s="223"/>
    </row>
    <row r="65" spans="1:75" s="200" customFormat="1" ht="15.75">
      <c r="A65" s="19">
        <f>IF(F65&lt;&gt;"",1+MAX($A$8:A64),"")</f>
        <v>46</v>
      </c>
      <c r="B65" s="217"/>
      <c r="C65" s="197" t="s">
        <v>161</v>
      </c>
      <c r="D65" s="198">
        <f>ROUNDUP(D60/9.2,0)+ROUNDUP(D60*9%,0)</f>
        <v>4</v>
      </c>
      <c r="E65" s="199">
        <v>0</v>
      </c>
      <c r="F65" s="198">
        <f t="shared" si="17"/>
        <v>4</v>
      </c>
      <c r="G65" s="201" t="s">
        <v>47</v>
      </c>
      <c r="H65" s="224"/>
      <c r="I65" s="225"/>
      <c r="J65" s="225"/>
      <c r="K65" s="225"/>
      <c r="L65" s="225"/>
      <c r="M65" s="225"/>
      <c r="N65" s="225"/>
      <c r="O65" s="226"/>
    </row>
    <row r="66" spans="1:75" s="29" customFormat="1" ht="15.75">
      <c r="A66" s="19" t="str">
        <f>IF(F66&lt;&gt;"",1+MAX($A$8:A65),"")</f>
        <v/>
      </c>
      <c r="B66" s="215" t="s">
        <v>136</v>
      </c>
      <c r="C66" s="272" t="s">
        <v>53</v>
      </c>
      <c r="D66" s="23"/>
      <c r="E66" s="22"/>
      <c r="F66" s="23"/>
      <c r="G66" s="128"/>
      <c r="H66" s="25"/>
      <c r="I66" s="26"/>
      <c r="J66" s="119"/>
      <c r="K66" s="119"/>
      <c r="L66" s="132"/>
      <c r="M66" s="133"/>
      <c r="N66" s="134"/>
      <c r="O66" s="135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</row>
    <row r="67" spans="1:75" s="29" customFormat="1" ht="15.75">
      <c r="A67" s="19">
        <f>IF(F67&lt;&gt;"",1+MAX($A$8:A66),"")</f>
        <v>47</v>
      </c>
      <c r="B67" s="216"/>
      <c r="C67" s="39" t="s">
        <v>101</v>
      </c>
      <c r="D67" s="23">
        <v>2</v>
      </c>
      <c r="E67" s="22">
        <v>0</v>
      </c>
      <c r="F67" s="23">
        <f t="shared" ref="F67:F71" si="18">(1+E67)*D67</f>
        <v>2</v>
      </c>
      <c r="G67" s="128" t="s">
        <v>47</v>
      </c>
      <c r="H67" s="136">
        <v>20</v>
      </c>
      <c r="I67" s="26">
        <f t="shared" ref="I67" si="19">H67*F67</f>
        <v>40</v>
      </c>
      <c r="J67" s="202">
        <v>0.55000000000000004</v>
      </c>
      <c r="K67" s="131">
        <f t="shared" ref="K67" si="20">J67*F67</f>
        <v>1.1000000000000001</v>
      </c>
      <c r="L67" s="132">
        <f>L$31</f>
        <v>60</v>
      </c>
      <c r="M67" s="133">
        <f t="shared" ref="M67" si="21">L67*K67</f>
        <v>66</v>
      </c>
      <c r="N67" s="134">
        <f t="shared" ref="N67" si="22">M67+I67</f>
        <v>106</v>
      </c>
      <c r="O67" s="135">
        <f t="shared" ref="O67" si="23">N67/F67</f>
        <v>53</v>
      </c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</row>
    <row r="68" spans="1:75" s="29" customFormat="1" ht="15.75">
      <c r="A68" s="19">
        <f>IF(F68&lt;&gt;"",1+MAX($A$8:A67),"")</f>
        <v>48</v>
      </c>
      <c r="B68" s="216"/>
      <c r="C68" s="39" t="s">
        <v>102</v>
      </c>
      <c r="D68" s="23">
        <v>13</v>
      </c>
      <c r="E68" s="22">
        <v>0</v>
      </c>
      <c r="F68" s="23">
        <f t="shared" si="18"/>
        <v>13</v>
      </c>
      <c r="G68" s="128" t="s">
        <v>47</v>
      </c>
      <c r="H68" s="136">
        <v>20</v>
      </c>
      <c r="I68" s="26">
        <f t="shared" ref="I68" si="24">H68*F68</f>
        <v>260</v>
      </c>
      <c r="J68" s="202">
        <v>0.55000000000000004</v>
      </c>
      <c r="K68" s="131">
        <f t="shared" ref="K68:K71" si="25">J68*F68</f>
        <v>7.15</v>
      </c>
      <c r="L68" s="132">
        <f>L$31</f>
        <v>60</v>
      </c>
      <c r="M68" s="133">
        <f t="shared" ref="M68:M71" si="26">L68*K68</f>
        <v>429</v>
      </c>
      <c r="N68" s="134">
        <f t="shared" ref="N68:N71" si="27">M68+I68</f>
        <v>689</v>
      </c>
      <c r="O68" s="135">
        <f t="shared" ref="O68:O71" si="28">N68/F68</f>
        <v>53</v>
      </c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</row>
    <row r="69" spans="1:75" s="29" customFormat="1" ht="15.75">
      <c r="A69" s="19">
        <f>IF(F69&lt;&gt;"",1+MAX($A$8:A68),"")</f>
        <v>49</v>
      </c>
      <c r="B69" s="216"/>
      <c r="C69" s="39" t="s">
        <v>103</v>
      </c>
      <c r="D69" s="23">
        <v>2</v>
      </c>
      <c r="E69" s="22">
        <v>0</v>
      </c>
      <c r="F69" s="23">
        <f t="shared" si="18"/>
        <v>2</v>
      </c>
      <c r="G69" s="128" t="s">
        <v>47</v>
      </c>
      <c r="H69" s="136">
        <v>65</v>
      </c>
      <c r="I69" s="26">
        <f t="shared" ref="I69:I71" si="29">H69*F69</f>
        <v>130</v>
      </c>
      <c r="J69" s="202">
        <v>0.7</v>
      </c>
      <c r="K69" s="131">
        <f t="shared" si="25"/>
        <v>1.4</v>
      </c>
      <c r="L69" s="132">
        <f t="shared" si="8"/>
        <v>60</v>
      </c>
      <c r="M69" s="133">
        <f t="shared" si="26"/>
        <v>84</v>
      </c>
      <c r="N69" s="134">
        <f t="shared" si="27"/>
        <v>214</v>
      </c>
      <c r="O69" s="135">
        <f t="shared" si="28"/>
        <v>107</v>
      </c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</row>
    <row r="70" spans="1:75" s="29" customFormat="1" ht="15.75">
      <c r="A70" s="19">
        <f>IF(F70&lt;&gt;"",1+MAX($A$8:A69),"")</f>
        <v>50</v>
      </c>
      <c r="B70" s="216"/>
      <c r="C70" s="39" t="s">
        <v>104</v>
      </c>
      <c r="D70" s="23">
        <v>2</v>
      </c>
      <c r="E70" s="22">
        <v>0</v>
      </c>
      <c r="F70" s="23">
        <f t="shared" si="18"/>
        <v>2</v>
      </c>
      <c r="G70" s="128" t="s">
        <v>47</v>
      </c>
      <c r="H70" s="136">
        <v>32</v>
      </c>
      <c r="I70" s="26">
        <f t="shared" si="29"/>
        <v>64</v>
      </c>
      <c r="J70" s="202">
        <v>0.88</v>
      </c>
      <c r="K70" s="131">
        <f t="shared" si="25"/>
        <v>1.76</v>
      </c>
      <c r="L70" s="132">
        <f t="shared" si="8"/>
        <v>60</v>
      </c>
      <c r="M70" s="133">
        <f t="shared" si="26"/>
        <v>105.6</v>
      </c>
      <c r="N70" s="134">
        <f t="shared" si="27"/>
        <v>169.6</v>
      </c>
      <c r="O70" s="135">
        <f t="shared" si="28"/>
        <v>84.8</v>
      </c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</row>
    <row r="71" spans="1:75" s="29" customFormat="1" ht="15.75">
      <c r="A71" s="19">
        <f>IF(F71&lt;&gt;"",1+MAX($A$8:A70),"")</f>
        <v>51</v>
      </c>
      <c r="B71" s="217"/>
      <c r="C71" s="39" t="s">
        <v>100</v>
      </c>
      <c r="D71" s="23">
        <v>1</v>
      </c>
      <c r="E71" s="22">
        <v>0</v>
      </c>
      <c r="F71" s="23">
        <f t="shared" si="18"/>
        <v>1</v>
      </c>
      <c r="G71" s="128" t="s">
        <v>47</v>
      </c>
      <c r="H71" s="136">
        <v>75</v>
      </c>
      <c r="I71" s="26">
        <f t="shared" si="29"/>
        <v>75</v>
      </c>
      <c r="J71" s="202">
        <v>1</v>
      </c>
      <c r="K71" s="131">
        <f t="shared" si="25"/>
        <v>1</v>
      </c>
      <c r="L71" s="132">
        <f t="shared" si="8"/>
        <v>60</v>
      </c>
      <c r="M71" s="133">
        <f t="shared" si="26"/>
        <v>60</v>
      </c>
      <c r="N71" s="134">
        <f t="shared" si="27"/>
        <v>135</v>
      </c>
      <c r="O71" s="135">
        <f t="shared" si="28"/>
        <v>135</v>
      </c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</row>
    <row r="72" spans="1:75" s="29" customFormat="1" ht="15.75">
      <c r="A72" s="19" t="str">
        <f>IF(F72&lt;&gt;"",1+MAX($A$8:A71),"")</f>
        <v/>
      </c>
      <c r="B72" s="215" t="s">
        <v>138</v>
      </c>
      <c r="C72" s="272" t="s">
        <v>54</v>
      </c>
      <c r="D72" s="23"/>
      <c r="E72" s="22"/>
      <c r="F72" s="23"/>
      <c r="G72" s="128"/>
      <c r="H72" s="25"/>
      <c r="I72" s="26"/>
      <c r="J72" s="119"/>
      <c r="K72" s="119"/>
      <c r="L72" s="132"/>
      <c r="M72" s="133"/>
      <c r="N72" s="134"/>
      <c r="O72" s="135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</row>
    <row r="73" spans="1:75" s="29" customFormat="1" ht="15.75">
      <c r="A73" s="19">
        <f>IF(F73&lt;&gt;"",1+MAX($A$8:A72),"")</f>
        <v>52</v>
      </c>
      <c r="B73" s="216"/>
      <c r="C73" s="39" t="s">
        <v>105</v>
      </c>
      <c r="D73" s="23">
        <v>1</v>
      </c>
      <c r="E73" s="22">
        <v>0</v>
      </c>
      <c r="F73" s="23">
        <f t="shared" ref="F73:F76" si="30">(1+E73)*D73</f>
        <v>1</v>
      </c>
      <c r="G73" s="128" t="s">
        <v>47</v>
      </c>
      <c r="H73" s="136">
        <v>375</v>
      </c>
      <c r="I73" s="26">
        <f t="shared" ref="I73:I79" si="31">H73*F73</f>
        <v>375</v>
      </c>
      <c r="J73" s="202">
        <v>2</v>
      </c>
      <c r="K73" s="131">
        <f t="shared" ref="K73:K79" si="32">J73*F73</f>
        <v>2</v>
      </c>
      <c r="L73" s="132">
        <f t="shared" si="8"/>
        <v>60</v>
      </c>
      <c r="M73" s="133">
        <f t="shared" ref="M73:M79" si="33">L73*K73</f>
        <v>120</v>
      </c>
      <c r="N73" s="134">
        <f t="shared" ref="N73:N79" si="34">M73+I73</f>
        <v>495</v>
      </c>
      <c r="O73" s="135">
        <f t="shared" ref="O73:O79" si="35">N73/F73</f>
        <v>495</v>
      </c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</row>
    <row r="74" spans="1:75" s="29" customFormat="1" ht="15.75">
      <c r="A74" s="19">
        <f>IF(F74&lt;&gt;"",1+MAX($A$8:A73),"")</f>
        <v>53</v>
      </c>
      <c r="B74" s="216"/>
      <c r="C74" s="39" t="s">
        <v>106</v>
      </c>
      <c r="D74" s="23">
        <v>1</v>
      </c>
      <c r="E74" s="22">
        <v>0</v>
      </c>
      <c r="F74" s="23">
        <f t="shared" si="30"/>
        <v>1</v>
      </c>
      <c r="G74" s="128" t="s">
        <v>47</v>
      </c>
      <c r="H74" s="136">
        <v>20</v>
      </c>
      <c r="I74" s="26">
        <f t="shared" si="31"/>
        <v>20</v>
      </c>
      <c r="J74" s="202">
        <v>0.55000000000000004</v>
      </c>
      <c r="K74" s="131">
        <f t="shared" si="32"/>
        <v>0.55000000000000004</v>
      </c>
      <c r="L74" s="132">
        <f t="shared" si="8"/>
        <v>60</v>
      </c>
      <c r="M74" s="133">
        <f t="shared" si="33"/>
        <v>33</v>
      </c>
      <c r="N74" s="134">
        <f t="shared" si="34"/>
        <v>53</v>
      </c>
      <c r="O74" s="135">
        <f t="shared" si="35"/>
        <v>53</v>
      </c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</row>
    <row r="75" spans="1:75" s="29" customFormat="1" ht="15.75">
      <c r="A75" s="19">
        <f>IF(F75&lt;&gt;"",1+MAX($A$8:A74),"")</f>
        <v>54</v>
      </c>
      <c r="B75" s="216"/>
      <c r="C75" s="39" t="s">
        <v>107</v>
      </c>
      <c r="D75" s="23">
        <v>1</v>
      </c>
      <c r="E75" s="22">
        <v>0</v>
      </c>
      <c r="F75" s="23">
        <f t="shared" si="30"/>
        <v>1</v>
      </c>
      <c r="G75" s="128" t="s">
        <v>47</v>
      </c>
      <c r="H75" s="136">
        <v>75</v>
      </c>
      <c r="I75" s="26">
        <f t="shared" si="31"/>
        <v>75</v>
      </c>
      <c r="J75" s="202">
        <v>0.85</v>
      </c>
      <c r="K75" s="131">
        <f t="shared" si="32"/>
        <v>0.85</v>
      </c>
      <c r="L75" s="132">
        <f t="shared" si="8"/>
        <v>60</v>
      </c>
      <c r="M75" s="133">
        <f t="shared" si="33"/>
        <v>51</v>
      </c>
      <c r="N75" s="134">
        <f t="shared" si="34"/>
        <v>126</v>
      </c>
      <c r="O75" s="135">
        <f t="shared" si="35"/>
        <v>126</v>
      </c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</row>
    <row r="76" spans="1:75" s="29" customFormat="1" ht="15.75">
      <c r="A76" s="19">
        <f>IF(F76&lt;&gt;"",1+MAX($A$8:A75),"")</f>
        <v>55</v>
      </c>
      <c r="B76" s="216"/>
      <c r="C76" s="39" t="s">
        <v>108</v>
      </c>
      <c r="D76" s="23">
        <v>4</v>
      </c>
      <c r="E76" s="22">
        <v>0</v>
      </c>
      <c r="F76" s="23">
        <f t="shared" si="30"/>
        <v>4</v>
      </c>
      <c r="G76" s="128" t="s">
        <v>47</v>
      </c>
      <c r="H76" s="136">
        <v>18</v>
      </c>
      <c r="I76" s="26">
        <f t="shared" si="31"/>
        <v>72</v>
      </c>
      <c r="J76" s="202">
        <v>0.45</v>
      </c>
      <c r="K76" s="131">
        <f t="shared" si="32"/>
        <v>1.8</v>
      </c>
      <c r="L76" s="132">
        <f t="shared" si="8"/>
        <v>60</v>
      </c>
      <c r="M76" s="133">
        <f t="shared" si="33"/>
        <v>108</v>
      </c>
      <c r="N76" s="134">
        <f t="shared" si="34"/>
        <v>180</v>
      </c>
      <c r="O76" s="135">
        <f t="shared" si="35"/>
        <v>45</v>
      </c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</row>
    <row r="77" spans="1:75" s="29" customFormat="1" ht="15.75">
      <c r="A77" s="19">
        <f>IF(F77&lt;&gt;"",1+MAX($A$8:A76),"")</f>
        <v>56</v>
      </c>
      <c r="B77" s="216"/>
      <c r="C77" s="39" t="s">
        <v>109</v>
      </c>
      <c r="D77" s="23">
        <v>1</v>
      </c>
      <c r="E77" s="22">
        <v>0</v>
      </c>
      <c r="F77" s="23">
        <f t="shared" ref="F77:F79" si="36">(1+E77)*D77</f>
        <v>1</v>
      </c>
      <c r="G77" s="128" t="s">
        <v>47</v>
      </c>
      <c r="H77" s="136">
        <v>275</v>
      </c>
      <c r="I77" s="26">
        <f t="shared" si="31"/>
        <v>275</v>
      </c>
      <c r="J77" s="202">
        <v>2</v>
      </c>
      <c r="K77" s="131">
        <f t="shared" si="32"/>
        <v>2</v>
      </c>
      <c r="L77" s="132">
        <f t="shared" si="8"/>
        <v>60</v>
      </c>
      <c r="M77" s="133">
        <f t="shared" si="33"/>
        <v>120</v>
      </c>
      <c r="N77" s="134">
        <f t="shared" si="34"/>
        <v>395</v>
      </c>
      <c r="O77" s="135">
        <f t="shared" si="35"/>
        <v>395</v>
      </c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</row>
    <row r="78" spans="1:75" s="29" customFormat="1" ht="15.75">
      <c r="A78" s="19">
        <f>IF(F78&lt;&gt;"",1+MAX($A$8:A77),"")</f>
        <v>57</v>
      </c>
      <c r="B78" s="216"/>
      <c r="C78" s="39" t="s">
        <v>110</v>
      </c>
      <c r="D78" s="23">
        <v>4</v>
      </c>
      <c r="E78" s="22">
        <v>0</v>
      </c>
      <c r="F78" s="23">
        <f t="shared" si="36"/>
        <v>4</v>
      </c>
      <c r="G78" s="128" t="s">
        <v>47</v>
      </c>
      <c r="H78" s="136">
        <v>125</v>
      </c>
      <c r="I78" s="26">
        <f t="shared" si="31"/>
        <v>500</v>
      </c>
      <c r="J78" s="202">
        <v>1</v>
      </c>
      <c r="K78" s="131">
        <f t="shared" si="32"/>
        <v>4</v>
      </c>
      <c r="L78" s="132">
        <f t="shared" si="8"/>
        <v>60</v>
      </c>
      <c r="M78" s="133">
        <f t="shared" si="33"/>
        <v>240</v>
      </c>
      <c r="N78" s="134">
        <f t="shared" si="34"/>
        <v>740</v>
      </c>
      <c r="O78" s="135">
        <f t="shared" si="35"/>
        <v>185</v>
      </c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</row>
    <row r="79" spans="1:75" s="29" customFormat="1" ht="15.75">
      <c r="A79" s="19">
        <f>IF(F79&lt;&gt;"",1+MAX($A$8:A78),"")</f>
        <v>58</v>
      </c>
      <c r="B79" s="216"/>
      <c r="C79" s="39" t="s">
        <v>111</v>
      </c>
      <c r="D79" s="23">
        <v>6</v>
      </c>
      <c r="E79" s="22">
        <v>0</v>
      </c>
      <c r="F79" s="23">
        <f t="shared" si="36"/>
        <v>6</v>
      </c>
      <c r="G79" s="128" t="s">
        <v>47</v>
      </c>
      <c r="H79" s="136">
        <v>150</v>
      </c>
      <c r="I79" s="26">
        <f t="shared" si="31"/>
        <v>900</v>
      </c>
      <c r="J79" s="202">
        <v>2</v>
      </c>
      <c r="K79" s="131">
        <f t="shared" si="32"/>
        <v>12</v>
      </c>
      <c r="L79" s="132">
        <f t="shared" si="8"/>
        <v>60</v>
      </c>
      <c r="M79" s="133">
        <f t="shared" si="33"/>
        <v>720</v>
      </c>
      <c r="N79" s="134">
        <f t="shared" si="34"/>
        <v>1620</v>
      </c>
      <c r="O79" s="135">
        <f t="shared" si="35"/>
        <v>270</v>
      </c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</row>
    <row r="80" spans="1:75" s="29" customFormat="1" ht="15.75">
      <c r="A80" s="19" t="str">
        <f>IF(F80&lt;&gt;"",1+MAX($A$8:A79),"")</f>
        <v/>
      </c>
      <c r="B80" s="216"/>
      <c r="C80" s="272" t="s">
        <v>55</v>
      </c>
      <c r="D80" s="23"/>
      <c r="E80" s="22"/>
      <c r="F80" s="23"/>
      <c r="G80" s="128"/>
      <c r="H80" s="25"/>
      <c r="I80" s="26"/>
      <c r="J80" s="119"/>
      <c r="K80" s="119"/>
      <c r="L80" s="132"/>
      <c r="M80" s="133"/>
      <c r="N80" s="134"/>
      <c r="O80" s="135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</row>
    <row r="81" spans="1:75" s="29" customFormat="1" ht="31.5">
      <c r="A81" s="19">
        <f>IF(F81&lt;&gt;"",1+MAX($A$8:A80),"")</f>
        <v>59</v>
      </c>
      <c r="B81" s="216"/>
      <c r="C81" s="39" t="s">
        <v>153</v>
      </c>
      <c r="D81" s="23">
        <v>1</v>
      </c>
      <c r="E81" s="22">
        <v>0</v>
      </c>
      <c r="F81" s="23">
        <f t="shared" ref="F81:F85" si="37">(1+E81)*D81</f>
        <v>1</v>
      </c>
      <c r="G81" s="128" t="s">
        <v>47</v>
      </c>
      <c r="H81" s="136">
        <v>375</v>
      </c>
      <c r="I81" s="26">
        <f t="shared" ref="I81" si="38">H81*F81</f>
        <v>375</v>
      </c>
      <c r="J81" s="202">
        <v>3</v>
      </c>
      <c r="K81" s="131">
        <f t="shared" ref="K81" si="39">J81*F81</f>
        <v>3</v>
      </c>
      <c r="L81" s="132">
        <f t="shared" si="8"/>
        <v>60</v>
      </c>
      <c r="M81" s="133">
        <f t="shared" ref="M81" si="40">L81*K81</f>
        <v>180</v>
      </c>
      <c r="N81" s="134">
        <f t="shared" ref="N81" si="41">M81+I81</f>
        <v>555</v>
      </c>
      <c r="O81" s="135">
        <f t="shared" ref="O81" si="42">N81/F81</f>
        <v>555</v>
      </c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</row>
    <row r="82" spans="1:75" s="29" customFormat="1" ht="31.5">
      <c r="A82" s="19">
        <f>IF(F82&lt;&gt;"",1+MAX($A$8:A81),"")</f>
        <v>60</v>
      </c>
      <c r="B82" s="216"/>
      <c r="C82" s="39" t="s">
        <v>154</v>
      </c>
      <c r="D82" s="23">
        <v>2</v>
      </c>
      <c r="E82" s="22">
        <v>0</v>
      </c>
      <c r="F82" s="23">
        <f t="shared" si="37"/>
        <v>2</v>
      </c>
      <c r="G82" s="128" t="s">
        <v>47</v>
      </c>
      <c r="H82" s="136">
        <v>160</v>
      </c>
      <c r="I82" s="26">
        <f t="shared" ref="I82:I97" si="43">H82*F82</f>
        <v>320</v>
      </c>
      <c r="J82" s="202">
        <v>2</v>
      </c>
      <c r="K82" s="131">
        <f t="shared" ref="K82:K97" si="44">J82*F82</f>
        <v>4</v>
      </c>
      <c r="L82" s="132">
        <f t="shared" si="8"/>
        <v>60</v>
      </c>
      <c r="M82" s="133">
        <f t="shared" ref="M82:M97" si="45">L82*K82</f>
        <v>240</v>
      </c>
      <c r="N82" s="134">
        <f t="shared" ref="N82:N97" si="46">M82+I82</f>
        <v>560</v>
      </c>
      <c r="O82" s="135">
        <f t="shared" ref="O82:O97" si="47">N82/F82</f>
        <v>280</v>
      </c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</row>
    <row r="83" spans="1:75" s="29" customFormat="1" ht="31.5">
      <c r="A83" s="19">
        <f>IF(F83&lt;&gt;"",1+MAX($A$8:A82),"")</f>
        <v>61</v>
      </c>
      <c r="B83" s="216"/>
      <c r="C83" s="39" t="s">
        <v>155</v>
      </c>
      <c r="D83" s="23">
        <v>4</v>
      </c>
      <c r="E83" s="22">
        <v>0</v>
      </c>
      <c r="F83" s="23">
        <f t="shared" si="37"/>
        <v>4</v>
      </c>
      <c r="G83" s="128" t="s">
        <v>47</v>
      </c>
      <c r="H83" s="136">
        <v>160</v>
      </c>
      <c r="I83" s="26">
        <f t="shared" ref="I83:I84" si="48">H83*F83</f>
        <v>640</v>
      </c>
      <c r="J83" s="202">
        <v>2</v>
      </c>
      <c r="K83" s="131">
        <f t="shared" si="44"/>
        <v>8</v>
      </c>
      <c r="L83" s="132">
        <f t="shared" si="8"/>
        <v>60</v>
      </c>
      <c r="M83" s="133">
        <f t="shared" si="45"/>
        <v>480</v>
      </c>
      <c r="N83" s="134">
        <f t="shared" si="46"/>
        <v>1120</v>
      </c>
      <c r="O83" s="135">
        <f t="shared" si="47"/>
        <v>280</v>
      </c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</row>
    <row r="84" spans="1:75" s="29" customFormat="1" ht="31.5">
      <c r="A84" s="19">
        <f>IF(F84&lt;&gt;"",1+MAX($A$8:A83),"")</f>
        <v>62</v>
      </c>
      <c r="B84" s="216"/>
      <c r="C84" s="39" t="s">
        <v>156</v>
      </c>
      <c r="D84" s="23">
        <v>1</v>
      </c>
      <c r="E84" s="22">
        <v>0</v>
      </c>
      <c r="F84" s="23">
        <f t="shared" si="37"/>
        <v>1</v>
      </c>
      <c r="G84" s="128" t="s">
        <v>47</v>
      </c>
      <c r="H84" s="136">
        <v>160</v>
      </c>
      <c r="I84" s="26">
        <f t="shared" si="48"/>
        <v>160</v>
      </c>
      <c r="J84" s="202">
        <v>2</v>
      </c>
      <c r="K84" s="131">
        <f t="shared" si="44"/>
        <v>2</v>
      </c>
      <c r="L84" s="132">
        <f t="shared" si="8"/>
        <v>60</v>
      </c>
      <c r="M84" s="133">
        <f t="shared" si="45"/>
        <v>120</v>
      </c>
      <c r="N84" s="134">
        <f t="shared" si="46"/>
        <v>280</v>
      </c>
      <c r="O84" s="135">
        <f t="shared" si="47"/>
        <v>280</v>
      </c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</row>
    <row r="85" spans="1:75" s="29" customFormat="1" ht="15.75">
      <c r="A85" s="19">
        <f>IF(F85&lt;&gt;"",1+MAX($A$8:A84),"")</f>
        <v>63</v>
      </c>
      <c r="B85" s="216"/>
      <c r="C85" s="39" t="s">
        <v>112</v>
      </c>
      <c r="D85" s="23">
        <v>8</v>
      </c>
      <c r="E85" s="22">
        <v>0</v>
      </c>
      <c r="F85" s="23">
        <f t="shared" si="37"/>
        <v>8</v>
      </c>
      <c r="G85" s="128" t="s">
        <v>47</v>
      </c>
      <c r="H85" s="136">
        <v>145</v>
      </c>
      <c r="I85" s="26">
        <f t="shared" si="43"/>
        <v>1160</v>
      </c>
      <c r="J85" s="202">
        <v>1.5</v>
      </c>
      <c r="K85" s="131">
        <f t="shared" si="44"/>
        <v>12</v>
      </c>
      <c r="L85" s="132">
        <f t="shared" si="8"/>
        <v>60</v>
      </c>
      <c r="M85" s="133">
        <f t="shared" si="45"/>
        <v>720</v>
      </c>
      <c r="N85" s="134">
        <f t="shared" si="46"/>
        <v>1880</v>
      </c>
      <c r="O85" s="135">
        <f t="shared" si="47"/>
        <v>235</v>
      </c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</row>
    <row r="86" spans="1:75" s="29" customFormat="1" ht="47.25">
      <c r="A86" s="19">
        <f>IF(F86&lt;&gt;"",1+MAX($A$8:A85),"")</f>
        <v>64</v>
      </c>
      <c r="B86" s="216"/>
      <c r="C86" s="39" t="s">
        <v>141</v>
      </c>
      <c r="D86" s="23">
        <v>47</v>
      </c>
      <c r="E86" s="22">
        <v>0</v>
      </c>
      <c r="F86" s="23">
        <f t="shared" ref="F86:F99" si="49">(1+E86)*D86</f>
        <v>47</v>
      </c>
      <c r="G86" s="128" t="s">
        <v>47</v>
      </c>
      <c r="H86" s="136">
        <v>150</v>
      </c>
      <c r="I86" s="26">
        <f t="shared" si="43"/>
        <v>7050</v>
      </c>
      <c r="J86" s="202">
        <v>1.5</v>
      </c>
      <c r="K86" s="131">
        <f t="shared" si="44"/>
        <v>70.5</v>
      </c>
      <c r="L86" s="132">
        <f t="shared" si="8"/>
        <v>60</v>
      </c>
      <c r="M86" s="133">
        <f t="shared" si="45"/>
        <v>4230</v>
      </c>
      <c r="N86" s="134">
        <f t="shared" si="46"/>
        <v>11280</v>
      </c>
      <c r="O86" s="135">
        <f t="shared" si="47"/>
        <v>240</v>
      </c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</row>
    <row r="87" spans="1:75" s="29" customFormat="1" ht="47.25">
      <c r="A87" s="19">
        <f>IF(F87&lt;&gt;"",1+MAX($A$8:A86),"")</f>
        <v>65</v>
      </c>
      <c r="B87" s="216"/>
      <c r="C87" s="39" t="s">
        <v>147</v>
      </c>
      <c r="D87" s="23">
        <v>3</v>
      </c>
      <c r="E87" s="22">
        <v>0</v>
      </c>
      <c r="F87" s="23">
        <f t="shared" ref="F87" si="50">(1+E87)*D87</f>
        <v>3</v>
      </c>
      <c r="G87" s="128" t="s">
        <v>47</v>
      </c>
      <c r="H87" s="136">
        <v>160</v>
      </c>
      <c r="I87" s="26">
        <f t="shared" si="43"/>
        <v>480</v>
      </c>
      <c r="J87" s="202">
        <v>1.5</v>
      </c>
      <c r="K87" s="131">
        <f t="shared" si="44"/>
        <v>4.5</v>
      </c>
      <c r="L87" s="132">
        <f t="shared" si="8"/>
        <v>60</v>
      </c>
      <c r="M87" s="133">
        <f t="shared" si="45"/>
        <v>270</v>
      </c>
      <c r="N87" s="134">
        <f t="shared" si="46"/>
        <v>750</v>
      </c>
      <c r="O87" s="135">
        <f t="shared" si="47"/>
        <v>250</v>
      </c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</row>
    <row r="88" spans="1:75" s="29" customFormat="1" ht="47.25">
      <c r="A88" s="19">
        <f>IF(F88&lt;&gt;"",1+MAX($A$8:A87),"")</f>
        <v>66</v>
      </c>
      <c r="B88" s="216"/>
      <c r="C88" s="39" t="s">
        <v>142</v>
      </c>
      <c r="D88" s="23">
        <v>16</v>
      </c>
      <c r="E88" s="22">
        <v>0</v>
      </c>
      <c r="F88" s="23">
        <f t="shared" si="49"/>
        <v>16</v>
      </c>
      <c r="G88" s="128" t="s">
        <v>47</v>
      </c>
      <c r="H88" s="136">
        <v>150</v>
      </c>
      <c r="I88" s="26">
        <f t="shared" ref="I88:I89" si="51">H88*F88</f>
        <v>2400</v>
      </c>
      <c r="J88" s="202">
        <v>1.5</v>
      </c>
      <c r="K88" s="131">
        <f t="shared" si="44"/>
        <v>24</v>
      </c>
      <c r="L88" s="132">
        <f t="shared" si="8"/>
        <v>60</v>
      </c>
      <c r="M88" s="133">
        <f t="shared" si="45"/>
        <v>1440</v>
      </c>
      <c r="N88" s="134">
        <f t="shared" si="46"/>
        <v>3840</v>
      </c>
      <c r="O88" s="135">
        <f t="shared" si="47"/>
        <v>240</v>
      </c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</row>
    <row r="89" spans="1:75" s="29" customFormat="1" ht="47.25">
      <c r="A89" s="19">
        <f>IF(F89&lt;&gt;"",1+MAX($A$8:A88),"")</f>
        <v>67</v>
      </c>
      <c r="B89" s="216"/>
      <c r="C89" s="39" t="s">
        <v>143</v>
      </c>
      <c r="D89" s="23">
        <v>1</v>
      </c>
      <c r="E89" s="22">
        <v>0</v>
      </c>
      <c r="F89" s="23">
        <f t="shared" si="49"/>
        <v>1</v>
      </c>
      <c r="G89" s="128" t="s">
        <v>47</v>
      </c>
      <c r="H89" s="136">
        <v>160</v>
      </c>
      <c r="I89" s="26">
        <f t="shared" si="51"/>
        <v>160</v>
      </c>
      <c r="J89" s="202">
        <v>1.5</v>
      </c>
      <c r="K89" s="131">
        <f t="shared" si="44"/>
        <v>1.5</v>
      </c>
      <c r="L89" s="132">
        <f t="shared" si="8"/>
        <v>60</v>
      </c>
      <c r="M89" s="133">
        <f t="shared" si="45"/>
        <v>90</v>
      </c>
      <c r="N89" s="134">
        <f t="shared" si="46"/>
        <v>250</v>
      </c>
      <c r="O89" s="135">
        <f t="shared" si="47"/>
        <v>250</v>
      </c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</row>
    <row r="90" spans="1:75" s="29" customFormat="1" ht="47.25">
      <c r="A90" s="19">
        <f>IF(F90&lt;&gt;"",1+MAX($A$8:A89),"")</f>
        <v>68</v>
      </c>
      <c r="B90" s="216"/>
      <c r="C90" s="39" t="s">
        <v>144</v>
      </c>
      <c r="D90" s="23">
        <v>20</v>
      </c>
      <c r="E90" s="22">
        <v>0</v>
      </c>
      <c r="F90" s="23">
        <f t="shared" si="49"/>
        <v>20</v>
      </c>
      <c r="G90" s="128" t="s">
        <v>47</v>
      </c>
      <c r="H90" s="136">
        <v>150</v>
      </c>
      <c r="I90" s="26">
        <f t="shared" ref="I90:I92" si="52">H90*F90</f>
        <v>3000</v>
      </c>
      <c r="J90" s="202">
        <v>1.5</v>
      </c>
      <c r="K90" s="131">
        <f t="shared" si="44"/>
        <v>30</v>
      </c>
      <c r="L90" s="132">
        <f t="shared" si="8"/>
        <v>60</v>
      </c>
      <c r="M90" s="133">
        <f t="shared" si="45"/>
        <v>1800</v>
      </c>
      <c r="N90" s="134">
        <f t="shared" si="46"/>
        <v>4800</v>
      </c>
      <c r="O90" s="135">
        <f t="shared" si="47"/>
        <v>240</v>
      </c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</row>
    <row r="91" spans="1:75" s="29" customFormat="1" ht="47.25">
      <c r="A91" s="19">
        <f>IF(F91&lt;&gt;"",1+MAX($A$8:A90),"")</f>
        <v>69</v>
      </c>
      <c r="B91" s="216"/>
      <c r="C91" s="39" t="s">
        <v>145</v>
      </c>
      <c r="D91" s="23">
        <v>18</v>
      </c>
      <c r="E91" s="22">
        <v>0</v>
      </c>
      <c r="F91" s="23">
        <f t="shared" si="49"/>
        <v>18</v>
      </c>
      <c r="G91" s="128" t="s">
        <v>47</v>
      </c>
      <c r="H91" s="136">
        <v>150</v>
      </c>
      <c r="I91" s="26">
        <f t="shared" si="52"/>
        <v>2700</v>
      </c>
      <c r="J91" s="202">
        <v>1.5</v>
      </c>
      <c r="K91" s="131">
        <f t="shared" si="44"/>
        <v>27</v>
      </c>
      <c r="L91" s="132">
        <f t="shared" si="8"/>
        <v>60</v>
      </c>
      <c r="M91" s="133">
        <f t="shared" si="45"/>
        <v>1620</v>
      </c>
      <c r="N91" s="134">
        <f t="shared" si="46"/>
        <v>4320</v>
      </c>
      <c r="O91" s="135">
        <f t="shared" si="47"/>
        <v>240</v>
      </c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</row>
    <row r="92" spans="1:75" s="29" customFormat="1" ht="47.25">
      <c r="A92" s="19">
        <f>IF(F92&lt;&gt;"",1+MAX($A$8:A91),"")</f>
        <v>70</v>
      </c>
      <c r="B92" s="216"/>
      <c r="C92" s="39" t="s">
        <v>146</v>
      </c>
      <c r="D92" s="23">
        <v>3</v>
      </c>
      <c r="E92" s="22">
        <v>0</v>
      </c>
      <c r="F92" s="23">
        <f t="shared" si="49"/>
        <v>3</v>
      </c>
      <c r="G92" s="128" t="s">
        <v>47</v>
      </c>
      <c r="H92" s="136">
        <v>160</v>
      </c>
      <c r="I92" s="26">
        <f t="shared" si="52"/>
        <v>480</v>
      </c>
      <c r="J92" s="202">
        <v>1.5</v>
      </c>
      <c r="K92" s="131">
        <f t="shared" si="44"/>
        <v>4.5</v>
      </c>
      <c r="L92" s="132">
        <f t="shared" si="8"/>
        <v>60</v>
      </c>
      <c r="M92" s="133">
        <f t="shared" si="45"/>
        <v>270</v>
      </c>
      <c r="N92" s="134">
        <f t="shared" si="46"/>
        <v>750</v>
      </c>
      <c r="O92" s="135">
        <f t="shared" si="47"/>
        <v>250</v>
      </c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</row>
    <row r="93" spans="1:75" s="29" customFormat="1" ht="31.5">
      <c r="A93" s="19">
        <f>IF(F93&lt;&gt;"",1+MAX($A$8:A92),"")</f>
        <v>71</v>
      </c>
      <c r="B93" s="216"/>
      <c r="C93" s="39" t="s">
        <v>148</v>
      </c>
      <c r="D93" s="23">
        <v>119.03</v>
      </c>
      <c r="E93" s="22">
        <v>0.05</v>
      </c>
      <c r="F93" s="23">
        <f t="shared" si="49"/>
        <v>124.98150000000001</v>
      </c>
      <c r="G93" s="128" t="s">
        <v>46</v>
      </c>
      <c r="H93" s="136">
        <v>38</v>
      </c>
      <c r="I93" s="26">
        <f t="shared" si="43"/>
        <v>4749.2970000000005</v>
      </c>
      <c r="J93" s="202">
        <v>0.4</v>
      </c>
      <c r="K93" s="131">
        <f t="shared" si="44"/>
        <v>49.99260000000001</v>
      </c>
      <c r="L93" s="132">
        <f t="shared" si="8"/>
        <v>60</v>
      </c>
      <c r="M93" s="133">
        <f t="shared" si="45"/>
        <v>2999.5560000000005</v>
      </c>
      <c r="N93" s="134">
        <f t="shared" si="46"/>
        <v>7748.853000000001</v>
      </c>
      <c r="O93" s="135">
        <f t="shared" si="47"/>
        <v>62</v>
      </c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</row>
    <row r="94" spans="1:75" s="29" customFormat="1" ht="31.5">
      <c r="A94" s="19">
        <f>IF(F94&lt;&gt;"",1+MAX($A$8:A93),"")</f>
        <v>72</v>
      </c>
      <c r="B94" s="216"/>
      <c r="C94" s="39" t="s">
        <v>149</v>
      </c>
      <c r="D94" s="23">
        <v>37.090000000000003</v>
      </c>
      <c r="E94" s="22">
        <v>0.05</v>
      </c>
      <c r="F94" s="23">
        <f t="shared" si="49"/>
        <v>38.944500000000005</v>
      </c>
      <c r="G94" s="128" t="s">
        <v>46</v>
      </c>
      <c r="H94" s="136">
        <v>38</v>
      </c>
      <c r="I94" s="26">
        <f t="shared" ref="I94" si="53">H94*F94</f>
        <v>1479.8910000000001</v>
      </c>
      <c r="J94" s="202">
        <v>0.4</v>
      </c>
      <c r="K94" s="131">
        <f t="shared" si="44"/>
        <v>15.577800000000003</v>
      </c>
      <c r="L94" s="132">
        <f t="shared" si="8"/>
        <v>60</v>
      </c>
      <c r="M94" s="133">
        <f t="shared" si="45"/>
        <v>934.66800000000023</v>
      </c>
      <c r="N94" s="134">
        <f t="shared" si="46"/>
        <v>2414.5590000000002</v>
      </c>
      <c r="O94" s="135">
        <f t="shared" si="47"/>
        <v>62</v>
      </c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</row>
    <row r="95" spans="1:75" s="29" customFormat="1" ht="31.5">
      <c r="A95" s="19">
        <f>IF(F95&lt;&gt;"",1+MAX($A$8:A94),"")</f>
        <v>73</v>
      </c>
      <c r="B95" s="216"/>
      <c r="C95" s="39" t="s">
        <v>150</v>
      </c>
      <c r="D95" s="23">
        <v>6</v>
      </c>
      <c r="E95" s="22">
        <v>0</v>
      </c>
      <c r="F95" s="23">
        <f t="shared" si="49"/>
        <v>6</v>
      </c>
      <c r="G95" s="128" t="s">
        <v>47</v>
      </c>
      <c r="H95" s="136">
        <v>200</v>
      </c>
      <c r="I95" s="26">
        <f t="shared" si="43"/>
        <v>1200</v>
      </c>
      <c r="J95" s="202">
        <v>2</v>
      </c>
      <c r="K95" s="131">
        <f t="shared" si="44"/>
        <v>12</v>
      </c>
      <c r="L95" s="132">
        <f t="shared" si="8"/>
        <v>60</v>
      </c>
      <c r="M95" s="133">
        <f t="shared" si="45"/>
        <v>720</v>
      </c>
      <c r="N95" s="134">
        <f t="shared" si="46"/>
        <v>1920</v>
      </c>
      <c r="O95" s="135">
        <f t="shared" si="47"/>
        <v>320</v>
      </c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</row>
    <row r="96" spans="1:75" s="29" customFormat="1" ht="47.25">
      <c r="A96" s="19">
        <f>IF(F96&lt;&gt;"",1+MAX($A$8:A95),"")</f>
        <v>74</v>
      </c>
      <c r="B96" s="216"/>
      <c r="C96" s="39" t="s">
        <v>151</v>
      </c>
      <c r="D96" s="23">
        <v>3</v>
      </c>
      <c r="E96" s="22">
        <v>0</v>
      </c>
      <c r="F96" s="23">
        <f t="shared" si="49"/>
        <v>3</v>
      </c>
      <c r="G96" s="128" t="s">
        <v>47</v>
      </c>
      <c r="H96" s="136">
        <v>220</v>
      </c>
      <c r="I96" s="26">
        <f t="shared" si="43"/>
        <v>660</v>
      </c>
      <c r="J96" s="202">
        <v>2</v>
      </c>
      <c r="K96" s="131">
        <f t="shared" si="44"/>
        <v>6</v>
      </c>
      <c r="L96" s="132">
        <f t="shared" si="8"/>
        <v>60</v>
      </c>
      <c r="M96" s="133">
        <f t="shared" si="45"/>
        <v>360</v>
      </c>
      <c r="N96" s="134">
        <f t="shared" si="46"/>
        <v>1020</v>
      </c>
      <c r="O96" s="135">
        <f t="shared" si="47"/>
        <v>340</v>
      </c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</row>
    <row r="97" spans="1:75" s="29" customFormat="1" ht="31.5">
      <c r="A97" s="19">
        <f>IF(F97&lt;&gt;"",1+MAX($A$8:A96),"")</f>
        <v>75</v>
      </c>
      <c r="B97" s="217"/>
      <c r="C97" s="39" t="s">
        <v>152</v>
      </c>
      <c r="D97" s="23">
        <v>50.5</v>
      </c>
      <c r="E97" s="22">
        <v>0.05</v>
      </c>
      <c r="F97" s="23">
        <f t="shared" si="49"/>
        <v>53.025000000000006</v>
      </c>
      <c r="G97" s="128" t="s">
        <v>46</v>
      </c>
      <c r="H97" s="136">
        <v>38</v>
      </c>
      <c r="I97" s="26">
        <f t="shared" si="43"/>
        <v>2014.9500000000003</v>
      </c>
      <c r="J97" s="202">
        <v>0.4</v>
      </c>
      <c r="K97" s="131">
        <f t="shared" si="44"/>
        <v>21.210000000000004</v>
      </c>
      <c r="L97" s="132">
        <f t="shared" si="8"/>
        <v>60</v>
      </c>
      <c r="M97" s="133">
        <f t="shared" si="45"/>
        <v>1272.6000000000004</v>
      </c>
      <c r="N97" s="134">
        <f t="shared" si="46"/>
        <v>3287.5500000000006</v>
      </c>
      <c r="O97" s="135">
        <f t="shared" si="47"/>
        <v>62.000000000000007</v>
      </c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</row>
    <row r="98" spans="1:75" s="29" customFormat="1" ht="15.75">
      <c r="A98" s="19" t="str">
        <f>IF(F98&lt;&gt;"",1+MAX($A$8:A97),"")</f>
        <v/>
      </c>
      <c r="B98" s="215" t="s">
        <v>139</v>
      </c>
      <c r="C98" s="272" t="s">
        <v>113</v>
      </c>
      <c r="D98" s="23"/>
      <c r="E98" s="22"/>
      <c r="F98" s="23"/>
      <c r="G98" s="128"/>
      <c r="H98" s="25"/>
      <c r="I98" s="26"/>
      <c r="J98" s="119"/>
      <c r="K98" s="119"/>
      <c r="L98" s="132"/>
      <c r="M98" s="133"/>
      <c r="N98" s="134"/>
      <c r="O98" s="135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</row>
    <row r="99" spans="1:75" s="29" customFormat="1" ht="31.5">
      <c r="A99" s="19">
        <f>IF(F99&lt;&gt;"",1+MAX($A$8:A98),"")</f>
        <v>76</v>
      </c>
      <c r="B99" s="216"/>
      <c r="C99" s="39" t="s">
        <v>114</v>
      </c>
      <c r="D99" s="23">
        <v>1</v>
      </c>
      <c r="E99" s="22">
        <v>0</v>
      </c>
      <c r="F99" s="23">
        <f t="shared" si="49"/>
        <v>1</v>
      </c>
      <c r="G99" s="128" t="s">
        <v>47</v>
      </c>
      <c r="H99" s="203">
        <v>12000</v>
      </c>
      <c r="I99" s="26">
        <f t="shared" ref="I99" si="54">H99*F99</f>
        <v>12000</v>
      </c>
      <c r="J99" s="202">
        <v>80</v>
      </c>
      <c r="K99" s="131">
        <f t="shared" ref="K99" si="55">J99*F99</f>
        <v>80</v>
      </c>
      <c r="L99" s="132">
        <f t="shared" si="8"/>
        <v>60</v>
      </c>
      <c r="M99" s="133">
        <f t="shared" ref="M99" si="56">L99*K99</f>
        <v>4800</v>
      </c>
      <c r="N99" s="134">
        <f t="shared" ref="N99" si="57">M99+I99</f>
        <v>16800</v>
      </c>
      <c r="O99" s="135">
        <f t="shared" ref="O99" si="58">N99/F99</f>
        <v>16800</v>
      </c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</row>
    <row r="100" spans="1:75" s="29" customFormat="1" ht="15.75">
      <c r="A100" s="19" t="str">
        <f>IF(F100&lt;&gt;"",1+MAX($A$8:A99),"")</f>
        <v/>
      </c>
      <c r="B100" s="216"/>
      <c r="C100" s="272" t="s">
        <v>56</v>
      </c>
      <c r="D100" s="23"/>
      <c r="E100" s="22"/>
      <c r="F100" s="23"/>
      <c r="G100" s="128"/>
      <c r="H100" s="25"/>
      <c r="I100" s="26"/>
      <c r="J100" s="119"/>
      <c r="K100" s="119"/>
      <c r="L100" s="132"/>
      <c r="M100" s="133"/>
      <c r="N100" s="134"/>
      <c r="O100" s="135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</row>
    <row r="101" spans="1:75" s="29" customFormat="1" ht="15.75">
      <c r="A101" s="19">
        <f>IF(F101&lt;&gt;"",1+MAX($A$8:A100),"")</f>
        <v>77</v>
      </c>
      <c r="B101" s="216"/>
      <c r="C101" s="39" t="s">
        <v>93</v>
      </c>
      <c r="D101" s="23">
        <v>1</v>
      </c>
      <c r="E101" s="22">
        <v>0</v>
      </c>
      <c r="F101" s="23">
        <f t="shared" ref="F101:F105" si="59">(1+E101)*D101</f>
        <v>1</v>
      </c>
      <c r="G101" s="128" t="s">
        <v>47</v>
      </c>
      <c r="H101" s="136">
        <v>45</v>
      </c>
      <c r="I101" s="26">
        <f t="shared" ref="I101:I106" si="60">H101*F101</f>
        <v>45</v>
      </c>
      <c r="J101" s="202">
        <v>0.76</v>
      </c>
      <c r="K101" s="131">
        <f t="shared" ref="K101:K107" si="61">J101*F101</f>
        <v>0.76</v>
      </c>
      <c r="L101" s="132">
        <f t="shared" si="8"/>
        <v>60</v>
      </c>
      <c r="M101" s="133">
        <f t="shared" ref="M101:M107" si="62">L101*K101</f>
        <v>45.6</v>
      </c>
      <c r="N101" s="134">
        <f t="shared" ref="N101:N107" si="63">M101+I101</f>
        <v>90.6</v>
      </c>
      <c r="O101" s="135">
        <f t="shared" ref="O101:O107" si="64">N101/F101</f>
        <v>90.6</v>
      </c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</row>
    <row r="102" spans="1:75" s="29" customFormat="1" ht="15.75">
      <c r="A102" s="19">
        <f>IF(F102&lt;&gt;"",1+MAX($A$8:A101),"")</f>
        <v>78</v>
      </c>
      <c r="B102" s="216"/>
      <c r="C102" s="39" t="s">
        <v>94</v>
      </c>
      <c r="D102" s="23">
        <v>76</v>
      </c>
      <c r="E102" s="22">
        <v>0</v>
      </c>
      <c r="F102" s="23">
        <f t="shared" si="59"/>
        <v>76</v>
      </c>
      <c r="G102" s="128" t="s">
        <v>47</v>
      </c>
      <c r="H102" s="136">
        <v>30</v>
      </c>
      <c r="I102" s="26">
        <f t="shared" si="60"/>
        <v>2280</v>
      </c>
      <c r="J102" s="202">
        <v>0.4</v>
      </c>
      <c r="K102" s="131">
        <f t="shared" si="61"/>
        <v>30.400000000000002</v>
      </c>
      <c r="L102" s="132">
        <f t="shared" ref="L102:L107" si="65">L$31</f>
        <v>60</v>
      </c>
      <c r="M102" s="133">
        <f t="shared" si="62"/>
        <v>1824.0000000000002</v>
      </c>
      <c r="N102" s="134">
        <f t="shared" si="63"/>
        <v>4104</v>
      </c>
      <c r="O102" s="135">
        <f t="shared" si="64"/>
        <v>54</v>
      </c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</row>
    <row r="103" spans="1:75" s="29" customFormat="1" ht="15.75">
      <c r="A103" s="19">
        <f>IF(F103&lt;&gt;"",1+MAX($A$8:A102),"")</f>
        <v>79</v>
      </c>
      <c r="B103" s="216"/>
      <c r="C103" s="39" t="s">
        <v>95</v>
      </c>
      <c r="D103" s="23">
        <v>5</v>
      </c>
      <c r="E103" s="22">
        <v>0</v>
      </c>
      <c r="F103" s="23">
        <f t="shared" si="59"/>
        <v>5</v>
      </c>
      <c r="G103" s="128" t="s">
        <v>47</v>
      </c>
      <c r="H103" s="136">
        <v>30</v>
      </c>
      <c r="I103" s="26">
        <f t="shared" ref="I103" si="66">H103*F103</f>
        <v>150</v>
      </c>
      <c r="J103" s="202">
        <v>0.4</v>
      </c>
      <c r="K103" s="131">
        <f t="shared" si="61"/>
        <v>2</v>
      </c>
      <c r="L103" s="132">
        <f t="shared" si="65"/>
        <v>60</v>
      </c>
      <c r="M103" s="133">
        <f t="shared" si="62"/>
        <v>120</v>
      </c>
      <c r="N103" s="134">
        <f t="shared" si="63"/>
        <v>270</v>
      </c>
      <c r="O103" s="135">
        <f t="shared" si="64"/>
        <v>54</v>
      </c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</row>
    <row r="104" spans="1:75" s="29" customFormat="1" ht="15.75">
      <c r="A104" s="19">
        <f>IF(F104&lt;&gt;"",1+MAX($A$8:A103),"")</f>
        <v>80</v>
      </c>
      <c r="B104" s="216"/>
      <c r="C104" s="39" t="s">
        <v>96</v>
      </c>
      <c r="D104" s="23">
        <v>1</v>
      </c>
      <c r="E104" s="22">
        <v>0</v>
      </c>
      <c r="F104" s="23">
        <f t="shared" si="59"/>
        <v>1</v>
      </c>
      <c r="G104" s="128" t="s">
        <v>47</v>
      </c>
      <c r="H104" s="136">
        <v>36</v>
      </c>
      <c r="I104" s="26">
        <f t="shared" si="60"/>
        <v>36</v>
      </c>
      <c r="J104" s="202">
        <v>0.5</v>
      </c>
      <c r="K104" s="131">
        <f t="shared" si="61"/>
        <v>0.5</v>
      </c>
      <c r="L104" s="132">
        <f t="shared" si="65"/>
        <v>60</v>
      </c>
      <c r="M104" s="133">
        <f t="shared" si="62"/>
        <v>30</v>
      </c>
      <c r="N104" s="134">
        <f t="shared" si="63"/>
        <v>66</v>
      </c>
      <c r="O104" s="135">
        <f t="shared" si="64"/>
        <v>66</v>
      </c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</row>
    <row r="105" spans="1:75" s="29" customFormat="1" ht="15.75">
      <c r="A105" s="19">
        <f>IF(F105&lt;&gt;"",1+MAX($A$8:A104),"")</f>
        <v>81</v>
      </c>
      <c r="B105" s="216"/>
      <c r="C105" s="39" t="s">
        <v>97</v>
      </c>
      <c r="D105" s="23">
        <v>1</v>
      </c>
      <c r="E105" s="22">
        <v>0</v>
      </c>
      <c r="F105" s="23">
        <f t="shared" si="59"/>
        <v>1</v>
      </c>
      <c r="G105" s="128" t="s">
        <v>47</v>
      </c>
      <c r="H105" s="136">
        <v>55</v>
      </c>
      <c r="I105" s="26">
        <f t="shared" si="60"/>
        <v>55</v>
      </c>
      <c r="J105" s="202">
        <v>0.8</v>
      </c>
      <c r="K105" s="131">
        <f t="shared" si="61"/>
        <v>0.8</v>
      </c>
      <c r="L105" s="132">
        <f t="shared" si="65"/>
        <v>60</v>
      </c>
      <c r="M105" s="133">
        <f t="shared" si="62"/>
        <v>48</v>
      </c>
      <c r="N105" s="134">
        <f t="shared" si="63"/>
        <v>103</v>
      </c>
      <c r="O105" s="135">
        <f t="shared" si="64"/>
        <v>103</v>
      </c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</row>
    <row r="106" spans="1:75" s="29" customFormat="1" ht="15.75">
      <c r="A106" s="19">
        <f>IF(F106&lt;&gt;"",1+MAX($A$8:A105),"")</f>
        <v>82</v>
      </c>
      <c r="B106" s="216"/>
      <c r="C106" s="39" t="s">
        <v>98</v>
      </c>
      <c r="D106" s="23">
        <v>1</v>
      </c>
      <c r="E106" s="22">
        <v>0</v>
      </c>
      <c r="F106" s="23">
        <f t="shared" ref="F106:F107" si="67">(1+E106)*D106</f>
        <v>1</v>
      </c>
      <c r="G106" s="128" t="s">
        <v>47</v>
      </c>
      <c r="H106" s="136">
        <v>115</v>
      </c>
      <c r="I106" s="26">
        <f t="shared" si="60"/>
        <v>115</v>
      </c>
      <c r="J106" s="202">
        <v>1</v>
      </c>
      <c r="K106" s="131">
        <f t="shared" si="61"/>
        <v>1</v>
      </c>
      <c r="L106" s="132">
        <f t="shared" si="65"/>
        <v>60</v>
      </c>
      <c r="M106" s="133">
        <f t="shared" si="62"/>
        <v>60</v>
      </c>
      <c r="N106" s="134">
        <f t="shared" si="63"/>
        <v>175</v>
      </c>
      <c r="O106" s="135">
        <f t="shared" si="64"/>
        <v>175</v>
      </c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</row>
    <row r="107" spans="1:75" s="29" customFormat="1" ht="15.75">
      <c r="A107" s="19">
        <f>IF(F107&lt;&gt;"",1+MAX($A$8:A106),"")</f>
        <v>83</v>
      </c>
      <c r="B107" s="217"/>
      <c r="C107" s="39" t="s">
        <v>99</v>
      </c>
      <c r="D107" s="23">
        <v>1</v>
      </c>
      <c r="E107" s="22">
        <v>0</v>
      </c>
      <c r="F107" s="23">
        <f t="shared" si="67"/>
        <v>1</v>
      </c>
      <c r="G107" s="128" t="s">
        <v>47</v>
      </c>
      <c r="H107" s="136">
        <v>115</v>
      </c>
      <c r="I107" s="26">
        <f t="shared" ref="I107" si="68">H107*F107</f>
        <v>115</v>
      </c>
      <c r="J107" s="202">
        <v>1</v>
      </c>
      <c r="K107" s="131">
        <f t="shared" si="61"/>
        <v>1</v>
      </c>
      <c r="L107" s="132">
        <f t="shared" si="65"/>
        <v>60</v>
      </c>
      <c r="M107" s="133">
        <f t="shared" si="62"/>
        <v>60</v>
      </c>
      <c r="N107" s="134">
        <f t="shared" si="63"/>
        <v>175</v>
      </c>
      <c r="O107" s="135">
        <f t="shared" si="64"/>
        <v>175</v>
      </c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</row>
    <row r="108" spans="1:75" s="29" customFormat="1" ht="15.75">
      <c r="A108" s="19" t="str">
        <f>IF(F108&lt;&gt;"",1+MAX($A$8:A107),"")</f>
        <v/>
      </c>
      <c r="B108" s="215" t="s">
        <v>137</v>
      </c>
      <c r="C108" s="272" t="s">
        <v>115</v>
      </c>
      <c r="D108" s="23"/>
      <c r="E108" s="22"/>
      <c r="F108" s="23"/>
      <c r="G108" s="128"/>
      <c r="H108" s="25"/>
      <c r="I108" s="26"/>
      <c r="J108" s="119"/>
      <c r="K108" s="119"/>
      <c r="L108" s="132"/>
      <c r="M108" s="133"/>
      <c r="N108" s="134"/>
      <c r="O108" s="135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</row>
    <row r="109" spans="1:75" s="29" customFormat="1" ht="15.75">
      <c r="A109" s="19">
        <f>IF(F109&lt;&gt;"",1+MAX($A$8:A108),"")</f>
        <v>84</v>
      </c>
      <c r="B109" s="216"/>
      <c r="C109" s="39" t="s">
        <v>116</v>
      </c>
      <c r="D109" s="23">
        <v>1</v>
      </c>
      <c r="E109" s="22">
        <v>0</v>
      </c>
      <c r="F109" s="23">
        <f t="shared" ref="F109:F111" si="69">(1+E109)*D109</f>
        <v>1</v>
      </c>
      <c r="G109" s="128" t="s">
        <v>47</v>
      </c>
      <c r="H109" s="136">
        <v>115</v>
      </c>
      <c r="I109" s="26">
        <f t="shared" ref="I109:I111" si="70">H109*F109</f>
        <v>115</v>
      </c>
      <c r="J109" s="202">
        <v>1</v>
      </c>
      <c r="K109" s="131">
        <f t="shared" ref="K109:K111" si="71">J109*F109</f>
        <v>1</v>
      </c>
      <c r="L109" s="132">
        <f t="shared" ref="L109:L111" si="72">L$31</f>
        <v>60</v>
      </c>
      <c r="M109" s="133">
        <f t="shared" ref="M109:M111" si="73">L109*K109</f>
        <v>60</v>
      </c>
      <c r="N109" s="134">
        <f t="shared" ref="N109:N111" si="74">M109+I109</f>
        <v>175</v>
      </c>
      <c r="O109" s="135">
        <f t="shared" ref="O109:O111" si="75">N109/F109</f>
        <v>175</v>
      </c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</row>
    <row r="110" spans="1:75" s="29" customFormat="1" ht="15.75">
      <c r="A110" s="19">
        <f>IF(F110&lt;&gt;"",1+MAX($A$8:A109),"")</f>
        <v>85</v>
      </c>
      <c r="B110" s="216"/>
      <c r="C110" s="39" t="s">
        <v>117</v>
      </c>
      <c r="D110" s="23">
        <v>9</v>
      </c>
      <c r="E110" s="22">
        <v>0</v>
      </c>
      <c r="F110" s="23">
        <f t="shared" si="69"/>
        <v>9</v>
      </c>
      <c r="G110" s="128" t="s">
        <v>47</v>
      </c>
      <c r="H110" s="136">
        <v>90</v>
      </c>
      <c r="I110" s="26">
        <f t="shared" si="70"/>
        <v>810</v>
      </c>
      <c r="J110" s="202">
        <v>1</v>
      </c>
      <c r="K110" s="131">
        <f t="shared" si="71"/>
        <v>9</v>
      </c>
      <c r="L110" s="132">
        <f t="shared" si="72"/>
        <v>60</v>
      </c>
      <c r="M110" s="133">
        <f t="shared" si="73"/>
        <v>540</v>
      </c>
      <c r="N110" s="134">
        <f t="shared" si="74"/>
        <v>1350</v>
      </c>
      <c r="O110" s="135">
        <f t="shared" si="75"/>
        <v>150</v>
      </c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</row>
    <row r="111" spans="1:75" s="29" customFormat="1" ht="15.75">
      <c r="A111" s="19">
        <f>IF(F111&lt;&gt;"",1+MAX($A$8:A110),"")</f>
        <v>86</v>
      </c>
      <c r="B111" s="217"/>
      <c r="C111" s="39" t="s">
        <v>118</v>
      </c>
      <c r="D111" s="23">
        <v>1</v>
      </c>
      <c r="E111" s="22">
        <v>0</v>
      </c>
      <c r="F111" s="23">
        <f t="shared" si="69"/>
        <v>1</v>
      </c>
      <c r="G111" s="128" t="s">
        <v>47</v>
      </c>
      <c r="H111" s="136">
        <v>200</v>
      </c>
      <c r="I111" s="26">
        <f t="shared" si="70"/>
        <v>200</v>
      </c>
      <c r="J111" s="202">
        <v>1.5</v>
      </c>
      <c r="K111" s="131">
        <f t="shared" si="71"/>
        <v>1.5</v>
      </c>
      <c r="L111" s="132">
        <f t="shared" si="72"/>
        <v>60</v>
      </c>
      <c r="M111" s="133">
        <f t="shared" si="73"/>
        <v>90</v>
      </c>
      <c r="N111" s="134">
        <f t="shared" si="74"/>
        <v>290</v>
      </c>
      <c r="O111" s="135">
        <f t="shared" si="75"/>
        <v>290</v>
      </c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</row>
    <row r="112" spans="1:75" s="29" customFormat="1" ht="15.75">
      <c r="A112" s="19" t="str">
        <f>IF(F112&lt;&gt;"",1+MAX($A$8:A111),"")</f>
        <v/>
      </c>
      <c r="B112" s="36"/>
      <c r="C112" s="123"/>
      <c r="D112" s="121"/>
      <c r="E112" s="120"/>
      <c r="F112" s="121"/>
      <c r="G112" s="126"/>
      <c r="H112" s="122"/>
      <c r="I112" s="119"/>
      <c r="J112" s="119"/>
      <c r="K112" s="119"/>
      <c r="L112" s="132"/>
      <c r="M112" s="133"/>
      <c r="N112" s="134"/>
      <c r="O112" s="135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</row>
    <row r="113" spans="1:75" s="31" customFormat="1" ht="20.25">
      <c r="A113" s="266" t="str">
        <f>IF(F113&lt;&gt;"",1+MAX($A$8:A112),"")</f>
        <v/>
      </c>
      <c r="B113" s="267" t="s">
        <v>62</v>
      </c>
      <c r="C113" s="268"/>
      <c r="D113" s="268"/>
      <c r="E113" s="268"/>
      <c r="F113" s="268"/>
      <c r="G113" s="268"/>
      <c r="H113" s="268"/>
      <c r="I113" s="268"/>
      <c r="J113" s="268"/>
      <c r="K113" s="268"/>
      <c r="L113" s="273">
        <v>60</v>
      </c>
      <c r="M113" s="270"/>
      <c r="N113" s="274">
        <f>SUM(N114:N139)</f>
        <v>7746.3244899999991</v>
      </c>
      <c r="O113" s="266"/>
      <c r="P113" s="28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</row>
    <row r="114" spans="1:75" s="29" customFormat="1" ht="15.75">
      <c r="A114" s="19" t="str">
        <f>IF(F114&lt;&gt;"",1+MAX($A$8:A113),"")</f>
        <v/>
      </c>
      <c r="B114" s="36"/>
      <c r="C114" s="123"/>
      <c r="D114" s="121"/>
      <c r="E114" s="120"/>
      <c r="F114" s="121"/>
      <c r="G114" s="126"/>
      <c r="H114" s="122"/>
      <c r="I114" s="119"/>
      <c r="J114" s="119"/>
      <c r="K114" s="119"/>
      <c r="L114" s="132"/>
      <c r="M114" s="133"/>
      <c r="N114" s="134"/>
      <c r="O114" s="135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</row>
    <row r="115" spans="1:75" s="29" customFormat="1" ht="15.4" customHeight="1">
      <c r="A115" s="19" t="str">
        <f>IF(F115&lt;&gt;"",1+MAX($A$8:A114),"")</f>
        <v/>
      </c>
      <c r="B115" s="215" t="s">
        <v>136</v>
      </c>
      <c r="C115" s="272" t="s">
        <v>64</v>
      </c>
      <c r="D115" s="121"/>
      <c r="E115" s="120"/>
      <c r="F115" s="121"/>
      <c r="G115" s="126"/>
      <c r="H115" s="122"/>
      <c r="I115" s="119"/>
      <c r="J115" s="119"/>
      <c r="K115" s="119"/>
      <c r="L115" s="132"/>
      <c r="M115" s="133"/>
      <c r="N115" s="134"/>
      <c r="O115" s="135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</row>
    <row r="116" spans="1:75" s="29" customFormat="1" ht="15.75">
      <c r="A116" s="19">
        <f>IF(F116&lt;&gt;"",1+MAX($A$8:A115),"")</f>
        <v>87</v>
      </c>
      <c r="B116" s="216"/>
      <c r="C116" s="123" t="s">
        <v>119</v>
      </c>
      <c r="D116" s="121">
        <v>68.2</v>
      </c>
      <c r="E116" s="120">
        <v>0.05</v>
      </c>
      <c r="F116" s="121">
        <f>(1+E116)*D116</f>
        <v>71.61</v>
      </c>
      <c r="G116" s="126" t="s">
        <v>46</v>
      </c>
      <c r="H116" s="136">
        <v>0.45</v>
      </c>
      <c r="I116" s="26">
        <f t="shared" ref="I116:I118" si="76">H116*F116</f>
        <v>32.224499999999999</v>
      </c>
      <c r="J116" s="202">
        <v>0.02</v>
      </c>
      <c r="K116" s="131">
        <f t="shared" ref="K116:K118" si="77">J116*F116</f>
        <v>1.4321999999999999</v>
      </c>
      <c r="L116" s="132">
        <f>L$113</f>
        <v>60</v>
      </c>
      <c r="M116" s="133">
        <f t="shared" ref="M116:M118" si="78">L116*K116</f>
        <v>85.931999999999988</v>
      </c>
      <c r="N116" s="134">
        <f t="shared" ref="N116:N118" si="79">M116+I116</f>
        <v>118.15649999999999</v>
      </c>
      <c r="O116" s="135">
        <f t="shared" ref="O116:O118" si="80">N116/F116</f>
        <v>1.65</v>
      </c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</row>
    <row r="117" spans="1:75" s="29" customFormat="1" ht="15.75">
      <c r="A117" s="19">
        <f>IF(F117&lt;&gt;"",1+MAX($A$8:A116),"")</f>
        <v>88</v>
      </c>
      <c r="B117" s="216"/>
      <c r="C117" s="123" t="s">
        <v>120</v>
      </c>
      <c r="D117" s="121">
        <v>289.23</v>
      </c>
      <c r="E117" s="120">
        <v>0.05</v>
      </c>
      <c r="F117" s="121">
        <f t="shared" ref="F117:F130" si="81">(1+E117)*D117</f>
        <v>303.69150000000002</v>
      </c>
      <c r="G117" s="126" t="s">
        <v>46</v>
      </c>
      <c r="H117" s="136">
        <v>0.65</v>
      </c>
      <c r="I117" s="26">
        <f t="shared" si="76"/>
        <v>197.39947500000002</v>
      </c>
      <c r="J117" s="202">
        <v>3.2000000000000001E-2</v>
      </c>
      <c r="K117" s="131">
        <f t="shared" si="77"/>
        <v>9.7181280000000001</v>
      </c>
      <c r="L117" s="132">
        <f t="shared" ref="L117:L118" si="82">L$113</f>
        <v>60</v>
      </c>
      <c r="M117" s="133">
        <f t="shared" si="78"/>
        <v>583.08767999999998</v>
      </c>
      <c r="N117" s="134">
        <f t="shared" si="79"/>
        <v>780.48715500000003</v>
      </c>
      <c r="O117" s="135">
        <f t="shared" si="80"/>
        <v>2.57</v>
      </c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</row>
    <row r="118" spans="1:75" s="29" customFormat="1" ht="15.75">
      <c r="A118" s="19">
        <f>IF(F118&lt;&gt;"",1+MAX($A$8:A117),"")</f>
        <v>89</v>
      </c>
      <c r="B118" s="216"/>
      <c r="C118" s="123" t="s">
        <v>89</v>
      </c>
      <c r="D118" s="121">
        <v>441</v>
      </c>
      <c r="E118" s="120">
        <v>0.05</v>
      </c>
      <c r="F118" s="121">
        <f t="shared" si="81"/>
        <v>463.05</v>
      </c>
      <c r="G118" s="126" t="s">
        <v>46</v>
      </c>
      <c r="H118" s="136">
        <v>1.1399999999999999</v>
      </c>
      <c r="I118" s="26">
        <f t="shared" si="76"/>
        <v>527.87699999999995</v>
      </c>
      <c r="J118" s="202">
        <v>0.05</v>
      </c>
      <c r="K118" s="131">
        <f t="shared" si="77"/>
        <v>23.152500000000003</v>
      </c>
      <c r="L118" s="132">
        <f t="shared" si="82"/>
        <v>60</v>
      </c>
      <c r="M118" s="133">
        <f t="shared" si="78"/>
        <v>1389.15</v>
      </c>
      <c r="N118" s="134">
        <f t="shared" si="79"/>
        <v>1917.027</v>
      </c>
      <c r="O118" s="135">
        <f t="shared" si="80"/>
        <v>4.1399999999999997</v>
      </c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</row>
    <row r="119" spans="1:75" s="200" customFormat="1" ht="15.75">
      <c r="A119" s="19">
        <f>IF(F119&lt;&gt;"",1+MAX($A$8:A118),"")</f>
        <v>90</v>
      </c>
      <c r="B119" s="216"/>
      <c r="C119" s="197" t="s">
        <v>157</v>
      </c>
      <c r="D119" s="198">
        <f>ROUNDUP(D118*8%,0)</f>
        <v>36</v>
      </c>
      <c r="E119" s="199">
        <v>0</v>
      </c>
      <c r="F119" s="198">
        <f t="shared" si="81"/>
        <v>36</v>
      </c>
      <c r="G119" s="201" t="s">
        <v>47</v>
      </c>
      <c r="H119" s="218"/>
      <c r="I119" s="219"/>
      <c r="J119" s="219"/>
      <c r="K119" s="219"/>
      <c r="L119" s="219"/>
      <c r="M119" s="219"/>
      <c r="N119" s="219"/>
      <c r="O119" s="220"/>
    </row>
    <row r="120" spans="1:75" s="200" customFormat="1" ht="15.75">
      <c r="A120" s="19">
        <f>IF(F120&lt;&gt;"",1+MAX($A$8:A119),"")</f>
        <v>91</v>
      </c>
      <c r="B120" s="216"/>
      <c r="C120" s="197" t="s">
        <v>158</v>
      </c>
      <c r="D120" s="198">
        <f>ROUNDUP(D118/10,0)</f>
        <v>45</v>
      </c>
      <c r="E120" s="199">
        <v>0</v>
      </c>
      <c r="F120" s="198">
        <f t="shared" si="81"/>
        <v>45</v>
      </c>
      <c r="G120" s="201" t="s">
        <v>47</v>
      </c>
      <c r="H120" s="221"/>
      <c r="I120" s="222"/>
      <c r="J120" s="222"/>
      <c r="K120" s="222"/>
      <c r="L120" s="222"/>
      <c r="M120" s="222"/>
      <c r="N120" s="222"/>
      <c r="O120" s="223"/>
    </row>
    <row r="121" spans="1:75" s="200" customFormat="1" ht="15.75">
      <c r="A121" s="19">
        <f>IF(F121&lt;&gt;"",1+MAX($A$8:A120),"")</f>
        <v>92</v>
      </c>
      <c r="B121" s="216"/>
      <c r="C121" s="197" t="s">
        <v>159</v>
      </c>
      <c r="D121" s="198">
        <f>ROUNDUP(D118/9.2,0)+ROUNDUP(D118*4%,0)</f>
        <v>66</v>
      </c>
      <c r="E121" s="199">
        <v>0</v>
      </c>
      <c r="F121" s="198">
        <f t="shared" si="81"/>
        <v>66</v>
      </c>
      <c r="G121" s="201" t="s">
        <v>47</v>
      </c>
      <c r="H121" s="221"/>
      <c r="I121" s="222"/>
      <c r="J121" s="222"/>
      <c r="K121" s="222"/>
      <c r="L121" s="222"/>
      <c r="M121" s="222"/>
      <c r="N121" s="222"/>
      <c r="O121" s="223"/>
    </row>
    <row r="122" spans="1:75" s="200" customFormat="1" ht="15.75">
      <c r="A122" s="19">
        <f>IF(F122&lt;&gt;"",1+MAX($A$8:A121),"")</f>
        <v>93</v>
      </c>
      <c r="B122" s="216"/>
      <c r="C122" s="197" t="s">
        <v>160</v>
      </c>
      <c r="D122" s="198">
        <f>ROUNDUP(D118/9.2,0)+ROUNDUP(D118*9%,0)</f>
        <v>88</v>
      </c>
      <c r="E122" s="199">
        <v>0</v>
      </c>
      <c r="F122" s="198">
        <f t="shared" si="81"/>
        <v>88</v>
      </c>
      <c r="G122" s="201" t="s">
        <v>47</v>
      </c>
      <c r="H122" s="221"/>
      <c r="I122" s="222"/>
      <c r="J122" s="222"/>
      <c r="K122" s="222"/>
      <c r="L122" s="222"/>
      <c r="M122" s="222"/>
      <c r="N122" s="222"/>
      <c r="O122" s="223"/>
    </row>
    <row r="123" spans="1:75" s="200" customFormat="1" ht="15.75">
      <c r="A123" s="19">
        <f>IF(F123&lt;&gt;"",1+MAX($A$8:A122),"")</f>
        <v>94</v>
      </c>
      <c r="B123" s="216"/>
      <c r="C123" s="197" t="s">
        <v>161</v>
      </c>
      <c r="D123" s="198">
        <f>ROUNDUP(D118/9.2,0)+ROUNDUP(D118*9%,0)</f>
        <v>88</v>
      </c>
      <c r="E123" s="199">
        <v>0</v>
      </c>
      <c r="F123" s="198">
        <f t="shared" si="81"/>
        <v>88</v>
      </c>
      <c r="G123" s="201" t="s">
        <v>47</v>
      </c>
      <c r="H123" s="224"/>
      <c r="I123" s="225"/>
      <c r="J123" s="225"/>
      <c r="K123" s="225"/>
      <c r="L123" s="225"/>
      <c r="M123" s="225"/>
      <c r="N123" s="225"/>
      <c r="O123" s="226"/>
    </row>
    <row r="124" spans="1:75" s="29" customFormat="1" ht="15.75">
      <c r="A124" s="19">
        <f>IF(F124&lt;&gt;"",1+MAX($A$8:A123),"")</f>
        <v>95</v>
      </c>
      <c r="B124" s="216"/>
      <c r="C124" s="123" t="s">
        <v>121</v>
      </c>
      <c r="D124" s="121">
        <v>97.05</v>
      </c>
      <c r="E124" s="120">
        <v>0.05</v>
      </c>
      <c r="F124" s="121">
        <f t="shared" si="81"/>
        <v>101.9025</v>
      </c>
      <c r="G124" s="126" t="s">
        <v>46</v>
      </c>
      <c r="H124" s="136">
        <v>1.45</v>
      </c>
      <c r="I124" s="26">
        <f t="shared" ref="I124" si="83">H124*F124</f>
        <v>147.75862499999999</v>
      </c>
      <c r="J124" s="202">
        <v>5.5E-2</v>
      </c>
      <c r="K124" s="131">
        <f t="shared" ref="K124" si="84">J124*F124</f>
        <v>5.6046374999999999</v>
      </c>
      <c r="L124" s="132">
        <f t="shared" ref="L124" si="85">L$113</f>
        <v>60</v>
      </c>
      <c r="M124" s="133">
        <f t="shared" ref="M124" si="86">L124*K124</f>
        <v>336.27825000000001</v>
      </c>
      <c r="N124" s="134">
        <f t="shared" ref="N124" si="87">M124+I124</f>
        <v>484.03687500000001</v>
      </c>
      <c r="O124" s="135">
        <f t="shared" ref="O124" si="88">N124/F124</f>
        <v>4.75</v>
      </c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</row>
    <row r="125" spans="1:75" s="200" customFormat="1" ht="15.75">
      <c r="A125" s="19">
        <f>IF(F125&lt;&gt;"",1+MAX($A$8:A124),"")</f>
        <v>96</v>
      </c>
      <c r="B125" s="216"/>
      <c r="C125" s="197" t="s">
        <v>171</v>
      </c>
      <c r="D125" s="198">
        <f>ROUNDUP(D124*8%,0)</f>
        <v>8</v>
      </c>
      <c r="E125" s="199">
        <v>0</v>
      </c>
      <c r="F125" s="198">
        <f t="shared" ref="F125:F129" si="89">(1+E125)*D125</f>
        <v>8</v>
      </c>
      <c r="G125" s="201" t="s">
        <v>47</v>
      </c>
      <c r="H125" s="218"/>
      <c r="I125" s="219"/>
      <c r="J125" s="219"/>
      <c r="K125" s="219"/>
      <c r="L125" s="219"/>
      <c r="M125" s="219"/>
      <c r="N125" s="219"/>
      <c r="O125" s="220"/>
    </row>
    <row r="126" spans="1:75" s="200" customFormat="1" ht="15.75">
      <c r="A126" s="19">
        <f>IF(F126&lt;&gt;"",1+MAX($A$8:A125),"")</f>
        <v>97</v>
      </c>
      <c r="B126" s="216"/>
      <c r="C126" s="197" t="s">
        <v>172</v>
      </c>
      <c r="D126" s="198">
        <f>ROUNDUP(D124/10,0)</f>
        <v>10</v>
      </c>
      <c r="E126" s="199">
        <v>0</v>
      </c>
      <c r="F126" s="198">
        <f t="shared" si="89"/>
        <v>10</v>
      </c>
      <c r="G126" s="201" t="s">
        <v>47</v>
      </c>
      <c r="H126" s="221"/>
      <c r="I126" s="222"/>
      <c r="J126" s="222"/>
      <c r="K126" s="222"/>
      <c r="L126" s="222"/>
      <c r="M126" s="222"/>
      <c r="N126" s="222"/>
      <c r="O126" s="223"/>
    </row>
    <row r="127" spans="1:75" s="200" customFormat="1" ht="15.75">
      <c r="A127" s="19">
        <f>IF(F127&lt;&gt;"",1+MAX($A$8:A126),"")</f>
        <v>98</v>
      </c>
      <c r="B127" s="216"/>
      <c r="C127" s="197" t="s">
        <v>173</v>
      </c>
      <c r="D127" s="198">
        <f>ROUNDUP(D124/9.2,0)+ROUNDUP(D124*4%,0)</f>
        <v>15</v>
      </c>
      <c r="E127" s="199">
        <v>0</v>
      </c>
      <c r="F127" s="198">
        <f t="shared" si="89"/>
        <v>15</v>
      </c>
      <c r="G127" s="201" t="s">
        <v>47</v>
      </c>
      <c r="H127" s="221"/>
      <c r="I127" s="222"/>
      <c r="J127" s="222"/>
      <c r="K127" s="222"/>
      <c r="L127" s="222"/>
      <c r="M127" s="222"/>
      <c r="N127" s="222"/>
      <c r="O127" s="223"/>
    </row>
    <row r="128" spans="1:75" s="200" customFormat="1" ht="15.75">
      <c r="A128" s="19">
        <f>IF(F128&lt;&gt;"",1+MAX($A$8:A127),"")</f>
        <v>99</v>
      </c>
      <c r="B128" s="216"/>
      <c r="C128" s="197" t="s">
        <v>160</v>
      </c>
      <c r="D128" s="198">
        <f>ROUNDUP(D124/9.2,0)+ROUNDUP(D124*9%,0)</f>
        <v>20</v>
      </c>
      <c r="E128" s="199">
        <v>0</v>
      </c>
      <c r="F128" s="198">
        <f t="shared" si="89"/>
        <v>20</v>
      </c>
      <c r="G128" s="201" t="s">
        <v>47</v>
      </c>
      <c r="H128" s="221"/>
      <c r="I128" s="222"/>
      <c r="J128" s="222"/>
      <c r="K128" s="222"/>
      <c r="L128" s="222"/>
      <c r="M128" s="222"/>
      <c r="N128" s="222"/>
      <c r="O128" s="223"/>
    </row>
    <row r="129" spans="1:75" s="200" customFormat="1" ht="15.75">
      <c r="A129" s="19">
        <f>IF(F129&lt;&gt;"",1+MAX($A$8:A128),"")</f>
        <v>100</v>
      </c>
      <c r="B129" s="216"/>
      <c r="C129" s="197" t="s">
        <v>161</v>
      </c>
      <c r="D129" s="198">
        <f>ROUNDUP(D124/9.2,0)+ROUNDUP(D124*9%,0)</f>
        <v>20</v>
      </c>
      <c r="E129" s="199">
        <v>0</v>
      </c>
      <c r="F129" s="198">
        <f t="shared" si="89"/>
        <v>20</v>
      </c>
      <c r="G129" s="201" t="s">
        <v>47</v>
      </c>
      <c r="H129" s="224"/>
      <c r="I129" s="225"/>
      <c r="J129" s="225"/>
      <c r="K129" s="225"/>
      <c r="L129" s="225"/>
      <c r="M129" s="225"/>
      <c r="N129" s="225"/>
      <c r="O129" s="226"/>
    </row>
    <row r="130" spans="1:75" s="29" customFormat="1" ht="15.75">
      <c r="A130" s="19">
        <f>IF(F130&lt;&gt;"",1+MAX($A$8:A129),"")</f>
        <v>101</v>
      </c>
      <c r="B130" s="216"/>
      <c r="C130" s="123" t="s">
        <v>122</v>
      </c>
      <c r="D130" s="121">
        <v>7.04</v>
      </c>
      <c r="E130" s="120">
        <v>0.05</v>
      </c>
      <c r="F130" s="121">
        <f t="shared" si="81"/>
        <v>7.3920000000000003</v>
      </c>
      <c r="G130" s="126" t="s">
        <v>46</v>
      </c>
      <c r="H130" s="136">
        <v>1.67</v>
      </c>
      <c r="I130" s="26">
        <f t="shared" ref="I130" si="90">H130*F130</f>
        <v>12.34464</v>
      </c>
      <c r="J130" s="202">
        <v>6.6000000000000003E-2</v>
      </c>
      <c r="K130" s="131">
        <f t="shared" ref="K130" si="91">J130*F130</f>
        <v>0.48787200000000003</v>
      </c>
      <c r="L130" s="132">
        <f t="shared" ref="L130" si="92">L$113</f>
        <v>60</v>
      </c>
      <c r="M130" s="133">
        <f t="shared" ref="M130" si="93">L130*K130</f>
        <v>29.272320000000001</v>
      </c>
      <c r="N130" s="134">
        <f t="shared" ref="N130" si="94">M130+I130</f>
        <v>41.616959999999999</v>
      </c>
      <c r="O130" s="135">
        <f t="shared" ref="O130" si="95">N130/F130</f>
        <v>5.63</v>
      </c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</row>
    <row r="131" spans="1:75" s="29" customFormat="1" ht="15.4" customHeight="1">
      <c r="A131" s="19" t="str">
        <f>IF(F131&lt;&gt;"",1+MAX($A$8:A130),"")</f>
        <v/>
      </c>
      <c r="B131" s="216"/>
      <c r="C131" s="272" t="s">
        <v>65</v>
      </c>
      <c r="D131" s="121"/>
      <c r="E131" s="120"/>
      <c r="F131" s="121"/>
      <c r="G131" s="126"/>
      <c r="H131" s="122"/>
      <c r="I131" s="119"/>
      <c r="J131" s="119"/>
      <c r="K131" s="119"/>
      <c r="L131" s="132"/>
      <c r="M131" s="133"/>
      <c r="N131" s="134"/>
      <c r="O131" s="135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</row>
    <row r="132" spans="1:75" s="29" customFormat="1" ht="31.5">
      <c r="A132" s="19">
        <f>IF(F132&lt;&gt;"",1+MAX($A$8:A131),"")</f>
        <v>102</v>
      </c>
      <c r="B132" s="216"/>
      <c r="C132" s="123" t="s">
        <v>123</v>
      </c>
      <c r="D132" s="121">
        <v>4</v>
      </c>
      <c r="E132" s="120">
        <v>0</v>
      </c>
      <c r="F132" s="121">
        <f t="shared" ref="F132" si="96">(1+E132)*D132</f>
        <v>4</v>
      </c>
      <c r="G132" s="126" t="s">
        <v>47</v>
      </c>
      <c r="H132" s="136">
        <v>475</v>
      </c>
      <c r="I132" s="26">
        <f t="shared" ref="I132" si="97">H132*F132</f>
        <v>1900</v>
      </c>
      <c r="J132" s="202">
        <v>4</v>
      </c>
      <c r="K132" s="131">
        <f t="shared" ref="K132" si="98">J132*F132</f>
        <v>16</v>
      </c>
      <c r="L132" s="132">
        <f t="shared" ref="L132" si="99">L$113</f>
        <v>60</v>
      </c>
      <c r="M132" s="133">
        <f t="shared" ref="M132" si="100">L132*K132</f>
        <v>960</v>
      </c>
      <c r="N132" s="134">
        <f t="shared" ref="N132" si="101">M132+I132</f>
        <v>2860</v>
      </c>
      <c r="O132" s="135">
        <f t="shared" ref="O132" si="102">N132/F132</f>
        <v>715</v>
      </c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</row>
    <row r="133" spans="1:75" s="29" customFormat="1" ht="15.4" customHeight="1">
      <c r="A133" s="19" t="str">
        <f>IF(F133&lt;&gt;"",1+MAX($A$8:A132),"")</f>
        <v/>
      </c>
      <c r="B133" s="216"/>
      <c r="C133" s="272" t="s">
        <v>66</v>
      </c>
      <c r="D133" s="121"/>
      <c r="E133" s="120"/>
      <c r="F133" s="121"/>
      <c r="G133" s="126"/>
      <c r="H133" s="122"/>
      <c r="I133" s="119"/>
      <c r="J133" s="202"/>
      <c r="K133" s="119"/>
      <c r="L133" s="132"/>
      <c r="M133" s="133"/>
      <c r="N133" s="134"/>
      <c r="O133" s="135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</row>
    <row r="134" spans="1:75" s="29" customFormat="1" ht="15.75">
      <c r="A134" s="19">
        <f>IF(F134&lt;&gt;"",1+MAX($A$8:A133),"")</f>
        <v>103</v>
      </c>
      <c r="B134" s="216"/>
      <c r="C134" s="123" t="s">
        <v>124</v>
      </c>
      <c r="D134" s="121">
        <v>1</v>
      </c>
      <c r="E134" s="120">
        <v>0</v>
      </c>
      <c r="F134" s="121">
        <f t="shared" ref="F134:F137" si="103">(1+E134)*D134</f>
        <v>1</v>
      </c>
      <c r="G134" s="126" t="s">
        <v>47</v>
      </c>
      <c r="H134" s="136">
        <v>75</v>
      </c>
      <c r="I134" s="26">
        <f t="shared" ref="I134:I138" si="104">H134*F134</f>
        <v>75</v>
      </c>
      <c r="J134" s="202">
        <v>2</v>
      </c>
      <c r="K134" s="131">
        <f t="shared" ref="K134:K138" si="105">J134*F134</f>
        <v>2</v>
      </c>
      <c r="L134" s="132">
        <f t="shared" ref="L134:L138" si="106">L$113</f>
        <v>60</v>
      </c>
      <c r="M134" s="133">
        <f t="shared" ref="M134:M138" si="107">L134*K134</f>
        <v>120</v>
      </c>
      <c r="N134" s="134">
        <f t="shared" ref="N134:N138" si="108">M134+I134</f>
        <v>195</v>
      </c>
      <c r="O134" s="135">
        <f t="shared" ref="O134:O138" si="109">N134/F134</f>
        <v>195</v>
      </c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</row>
    <row r="135" spans="1:75" s="29" customFormat="1" ht="15.75">
      <c r="A135" s="19">
        <f>IF(F135&lt;&gt;"",1+MAX($A$8:A134),"")</f>
        <v>104</v>
      </c>
      <c r="B135" s="216"/>
      <c r="C135" s="123" t="s">
        <v>125</v>
      </c>
      <c r="D135" s="121">
        <v>1</v>
      </c>
      <c r="E135" s="120">
        <v>0</v>
      </c>
      <c r="F135" s="121">
        <f t="shared" si="103"/>
        <v>1</v>
      </c>
      <c r="G135" s="126" t="s">
        <v>47</v>
      </c>
      <c r="H135" s="136">
        <v>125</v>
      </c>
      <c r="I135" s="26">
        <f t="shared" si="104"/>
        <v>125</v>
      </c>
      <c r="J135" s="202">
        <v>3</v>
      </c>
      <c r="K135" s="131">
        <f t="shared" si="105"/>
        <v>3</v>
      </c>
      <c r="L135" s="132">
        <f t="shared" si="106"/>
        <v>60</v>
      </c>
      <c r="M135" s="133">
        <f t="shared" si="107"/>
        <v>180</v>
      </c>
      <c r="N135" s="134">
        <f t="shared" si="108"/>
        <v>305</v>
      </c>
      <c r="O135" s="135">
        <f t="shared" si="109"/>
        <v>305</v>
      </c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</row>
    <row r="136" spans="1:75" s="29" customFormat="1" ht="15.75">
      <c r="A136" s="19">
        <f>IF(F136&lt;&gt;"",1+MAX($A$8:A135),"")</f>
        <v>105</v>
      </c>
      <c r="B136" s="216"/>
      <c r="C136" s="123" t="s">
        <v>126</v>
      </c>
      <c r="D136" s="121">
        <v>4</v>
      </c>
      <c r="E136" s="120">
        <v>0</v>
      </c>
      <c r="F136" s="121">
        <f t="shared" si="103"/>
        <v>4</v>
      </c>
      <c r="G136" s="126" t="s">
        <v>47</v>
      </c>
      <c r="H136" s="136">
        <v>88</v>
      </c>
      <c r="I136" s="26">
        <f t="shared" si="104"/>
        <v>352</v>
      </c>
      <c r="J136" s="202">
        <v>0.75</v>
      </c>
      <c r="K136" s="131">
        <f t="shared" si="105"/>
        <v>3</v>
      </c>
      <c r="L136" s="132">
        <f t="shared" si="106"/>
        <v>60</v>
      </c>
      <c r="M136" s="133">
        <f t="shared" si="107"/>
        <v>180</v>
      </c>
      <c r="N136" s="134">
        <f t="shared" si="108"/>
        <v>532</v>
      </c>
      <c r="O136" s="135">
        <f t="shared" si="109"/>
        <v>133</v>
      </c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</row>
    <row r="137" spans="1:75" s="29" customFormat="1" ht="31.5">
      <c r="A137" s="19">
        <f>IF(F137&lt;&gt;"",1+MAX($A$8:A136),"")</f>
        <v>106</v>
      </c>
      <c r="B137" s="216"/>
      <c r="C137" s="123" t="s">
        <v>127</v>
      </c>
      <c r="D137" s="121">
        <v>1</v>
      </c>
      <c r="E137" s="120">
        <v>0</v>
      </c>
      <c r="F137" s="121">
        <f t="shared" si="103"/>
        <v>1</v>
      </c>
      <c r="G137" s="126" t="s">
        <v>47</v>
      </c>
      <c r="H137" s="136">
        <v>125</v>
      </c>
      <c r="I137" s="26">
        <f t="shared" si="104"/>
        <v>125</v>
      </c>
      <c r="J137" s="202">
        <v>2</v>
      </c>
      <c r="K137" s="131">
        <f t="shared" si="105"/>
        <v>2</v>
      </c>
      <c r="L137" s="132">
        <f t="shared" si="106"/>
        <v>60</v>
      </c>
      <c r="M137" s="133">
        <f t="shared" si="107"/>
        <v>120</v>
      </c>
      <c r="N137" s="134">
        <f t="shared" si="108"/>
        <v>245</v>
      </c>
      <c r="O137" s="135">
        <f t="shared" si="109"/>
        <v>245</v>
      </c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</row>
    <row r="138" spans="1:75" s="29" customFormat="1" ht="31.5">
      <c r="A138" s="19">
        <f>IF(F138&lt;&gt;"",1+MAX($A$8:A137),"")</f>
        <v>107</v>
      </c>
      <c r="B138" s="217"/>
      <c r="C138" s="123" t="s">
        <v>128</v>
      </c>
      <c r="D138" s="121">
        <v>2</v>
      </c>
      <c r="E138" s="120">
        <v>0</v>
      </c>
      <c r="F138" s="121">
        <f t="shared" ref="F138" si="110">(1+E138)*D138</f>
        <v>2</v>
      </c>
      <c r="G138" s="126" t="s">
        <v>47</v>
      </c>
      <c r="H138" s="136">
        <v>74</v>
      </c>
      <c r="I138" s="26">
        <f t="shared" si="104"/>
        <v>148</v>
      </c>
      <c r="J138" s="202">
        <v>1</v>
      </c>
      <c r="K138" s="131">
        <f t="shared" si="105"/>
        <v>2</v>
      </c>
      <c r="L138" s="132">
        <f t="shared" si="106"/>
        <v>60</v>
      </c>
      <c r="M138" s="133">
        <f t="shared" si="107"/>
        <v>120</v>
      </c>
      <c r="N138" s="134">
        <f t="shared" si="108"/>
        <v>268</v>
      </c>
      <c r="O138" s="135">
        <f t="shared" si="109"/>
        <v>134</v>
      </c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</row>
    <row r="139" spans="1:75" s="29" customFormat="1" ht="15.75">
      <c r="A139" s="19" t="str">
        <f>IF(F139&lt;&gt;"",1+MAX($A$8:A138),"")</f>
        <v/>
      </c>
      <c r="B139" s="36"/>
      <c r="C139" s="123"/>
      <c r="D139" s="121"/>
      <c r="E139" s="120"/>
      <c r="F139" s="121"/>
      <c r="G139" s="126"/>
      <c r="H139" s="122"/>
      <c r="I139" s="119"/>
      <c r="J139" s="124"/>
      <c r="K139" s="125"/>
      <c r="L139" s="132"/>
      <c r="M139" s="133"/>
      <c r="N139" s="134"/>
      <c r="O139" s="135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</row>
    <row r="140" spans="1:75" s="31" customFormat="1" ht="20.25">
      <c r="A140" s="266" t="str">
        <f>IF(F140&lt;&gt;"",1+MAX($A$8:A139),"")</f>
        <v/>
      </c>
      <c r="B140" s="267" t="s">
        <v>63</v>
      </c>
      <c r="C140" s="268"/>
      <c r="D140" s="268"/>
      <c r="E140" s="268"/>
      <c r="F140" s="268"/>
      <c r="G140" s="268"/>
      <c r="H140" s="268"/>
      <c r="I140" s="268"/>
      <c r="J140" s="268"/>
      <c r="K140" s="268"/>
      <c r="L140" s="273">
        <v>60</v>
      </c>
      <c r="M140" s="270"/>
      <c r="N140" s="274">
        <f>SUM(N141:N157)</f>
        <v>13246.90501</v>
      </c>
      <c r="O140" s="266"/>
      <c r="P140" s="28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</row>
    <row r="141" spans="1:75" s="29" customFormat="1" ht="15.75">
      <c r="A141" s="19" t="str">
        <f>IF(F141&lt;&gt;"",1+MAX($A$8:A140),"")</f>
        <v/>
      </c>
      <c r="B141" s="36"/>
      <c r="C141" s="123"/>
      <c r="D141" s="121"/>
      <c r="E141" s="120"/>
      <c r="F141" s="121"/>
      <c r="G141" s="126"/>
      <c r="H141" s="122"/>
      <c r="I141" s="119"/>
      <c r="J141" s="119"/>
      <c r="K141" s="119"/>
      <c r="L141" s="132"/>
      <c r="M141" s="133"/>
      <c r="N141" s="134"/>
      <c r="O141" s="135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</row>
    <row r="142" spans="1:75" s="29" customFormat="1" ht="15.4" customHeight="1">
      <c r="A142" s="19" t="str">
        <f>IF(F142&lt;&gt;"",1+MAX($A$8:A141),"")</f>
        <v/>
      </c>
      <c r="B142" s="215" t="s">
        <v>136</v>
      </c>
      <c r="C142" s="272" t="s">
        <v>64</v>
      </c>
      <c r="D142" s="121"/>
      <c r="E142" s="120"/>
      <c r="F142" s="121"/>
      <c r="G142" s="126"/>
      <c r="H142" s="122"/>
      <c r="I142" s="119"/>
      <c r="J142" s="119"/>
      <c r="K142" s="119"/>
      <c r="L142" s="132"/>
      <c r="M142" s="133"/>
      <c r="N142" s="134"/>
      <c r="O142" s="135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</row>
    <row r="143" spans="1:75" s="29" customFormat="1" ht="15.75">
      <c r="A143" s="19">
        <f>IF(F143&lt;&gt;"",1+MAX($A$8:A142),"")</f>
        <v>108</v>
      </c>
      <c r="B143" s="216"/>
      <c r="C143" s="123" t="s">
        <v>129</v>
      </c>
      <c r="D143" s="121">
        <v>105.62</v>
      </c>
      <c r="E143" s="120">
        <v>0.05</v>
      </c>
      <c r="F143" s="121">
        <f>(1+E143)*D143</f>
        <v>110.90100000000001</v>
      </c>
      <c r="G143" s="126" t="s">
        <v>46</v>
      </c>
      <c r="H143" s="136">
        <v>0.5</v>
      </c>
      <c r="I143" s="26">
        <f t="shared" ref="I143:I145" si="111">H143*F143</f>
        <v>55.450500000000005</v>
      </c>
      <c r="J143" s="202">
        <v>3.2000000000000001E-2</v>
      </c>
      <c r="K143" s="131">
        <f t="shared" ref="K143:K145" si="112">J143*F143</f>
        <v>3.5488320000000004</v>
      </c>
      <c r="L143" s="132">
        <f>L$140</f>
        <v>60</v>
      </c>
      <c r="M143" s="133">
        <f t="shared" ref="M143:M145" si="113">L143*K143</f>
        <v>212.92992000000004</v>
      </c>
      <c r="N143" s="134">
        <f t="shared" ref="N143:N145" si="114">M143+I143</f>
        <v>268.38042000000007</v>
      </c>
      <c r="O143" s="135">
        <f t="shared" ref="O143:O145" si="115">N143/F143</f>
        <v>2.4200000000000004</v>
      </c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</row>
    <row r="144" spans="1:75" s="29" customFormat="1" ht="15.75">
      <c r="A144" s="19">
        <f>IF(F144&lt;&gt;"",1+MAX($A$8:A143),"")</f>
        <v>109</v>
      </c>
      <c r="B144" s="216"/>
      <c r="C144" s="123" t="s">
        <v>130</v>
      </c>
      <c r="D144" s="121">
        <v>217.69</v>
      </c>
      <c r="E144" s="120">
        <v>0.05</v>
      </c>
      <c r="F144" s="121">
        <f t="shared" ref="F144" si="116">(1+E144)*D144</f>
        <v>228.5745</v>
      </c>
      <c r="G144" s="126" t="s">
        <v>46</v>
      </c>
      <c r="H144" s="136">
        <v>0.65</v>
      </c>
      <c r="I144" s="26">
        <f t="shared" si="111"/>
        <v>148.57342500000001</v>
      </c>
      <c r="J144" s="202">
        <v>3.2000000000000001E-2</v>
      </c>
      <c r="K144" s="131">
        <f t="shared" si="112"/>
        <v>7.3143840000000004</v>
      </c>
      <c r="L144" s="132">
        <f t="shared" ref="L144:L145" si="117">L$140</f>
        <v>60</v>
      </c>
      <c r="M144" s="133">
        <f t="shared" si="113"/>
        <v>438.86304000000001</v>
      </c>
      <c r="N144" s="134">
        <f t="shared" si="114"/>
        <v>587.436465</v>
      </c>
      <c r="O144" s="135">
        <f t="shared" si="115"/>
        <v>2.57</v>
      </c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</row>
    <row r="145" spans="1:75" s="29" customFormat="1" ht="15.75">
      <c r="A145" s="19">
        <f>IF(F145&lt;&gt;"",1+MAX($A$8:A144),"")</f>
        <v>110</v>
      </c>
      <c r="B145" s="216"/>
      <c r="C145" s="123" t="s">
        <v>121</v>
      </c>
      <c r="D145" s="121">
        <v>212.95</v>
      </c>
      <c r="E145" s="120">
        <v>0.05</v>
      </c>
      <c r="F145" s="121">
        <f t="shared" ref="F145:F150" si="118">(1+E145)*D145</f>
        <v>223.5975</v>
      </c>
      <c r="G145" s="126" t="s">
        <v>46</v>
      </c>
      <c r="H145" s="136">
        <v>1.45</v>
      </c>
      <c r="I145" s="26">
        <f t="shared" si="111"/>
        <v>324.21637499999997</v>
      </c>
      <c r="J145" s="202">
        <v>5.5E-2</v>
      </c>
      <c r="K145" s="131">
        <f t="shared" si="112"/>
        <v>12.297862499999999</v>
      </c>
      <c r="L145" s="132">
        <f t="shared" si="117"/>
        <v>60</v>
      </c>
      <c r="M145" s="133">
        <f t="shared" si="113"/>
        <v>737.87174999999991</v>
      </c>
      <c r="N145" s="134">
        <f t="shared" si="114"/>
        <v>1062.0881249999998</v>
      </c>
      <c r="O145" s="135">
        <f t="shared" si="115"/>
        <v>4.7499999999999991</v>
      </c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</row>
    <row r="146" spans="1:75" s="200" customFormat="1" ht="15.75">
      <c r="A146" s="19">
        <f>IF(F146&lt;&gt;"",1+MAX($A$8:A145),"")</f>
        <v>111</v>
      </c>
      <c r="B146" s="216"/>
      <c r="C146" s="197" t="s">
        <v>171</v>
      </c>
      <c r="D146" s="198">
        <f>ROUNDUP(D145*8%,0)</f>
        <v>18</v>
      </c>
      <c r="E146" s="199">
        <v>0</v>
      </c>
      <c r="F146" s="198">
        <f t="shared" si="118"/>
        <v>18</v>
      </c>
      <c r="G146" s="201" t="s">
        <v>47</v>
      </c>
      <c r="H146" s="218"/>
      <c r="I146" s="219"/>
      <c r="J146" s="219"/>
      <c r="K146" s="219"/>
      <c r="L146" s="219"/>
      <c r="M146" s="219"/>
      <c r="N146" s="219"/>
      <c r="O146" s="220"/>
    </row>
    <row r="147" spans="1:75" s="200" customFormat="1" ht="15.75">
      <c r="A147" s="19">
        <f>IF(F147&lt;&gt;"",1+MAX($A$8:A146),"")</f>
        <v>112</v>
      </c>
      <c r="B147" s="216"/>
      <c r="C147" s="197" t="s">
        <v>172</v>
      </c>
      <c r="D147" s="198">
        <f>ROUNDUP(D145/10,0)</f>
        <v>22</v>
      </c>
      <c r="E147" s="199">
        <v>0</v>
      </c>
      <c r="F147" s="198">
        <f t="shared" si="118"/>
        <v>22</v>
      </c>
      <c r="G147" s="201" t="s">
        <v>47</v>
      </c>
      <c r="H147" s="221"/>
      <c r="I147" s="222"/>
      <c r="J147" s="222"/>
      <c r="K147" s="222"/>
      <c r="L147" s="222"/>
      <c r="M147" s="222"/>
      <c r="N147" s="222"/>
      <c r="O147" s="223"/>
    </row>
    <row r="148" spans="1:75" s="200" customFormat="1" ht="15.75">
      <c r="A148" s="19">
        <f>IF(F148&lt;&gt;"",1+MAX($A$8:A147),"")</f>
        <v>113</v>
      </c>
      <c r="B148" s="216"/>
      <c r="C148" s="197" t="s">
        <v>173</v>
      </c>
      <c r="D148" s="198">
        <f>ROUNDUP(D145/9.2,0)+ROUNDUP(D145*4%,0)</f>
        <v>33</v>
      </c>
      <c r="E148" s="199">
        <v>0</v>
      </c>
      <c r="F148" s="198">
        <f t="shared" si="118"/>
        <v>33</v>
      </c>
      <c r="G148" s="201" t="s">
        <v>47</v>
      </c>
      <c r="H148" s="221"/>
      <c r="I148" s="222"/>
      <c r="J148" s="222"/>
      <c r="K148" s="222"/>
      <c r="L148" s="222"/>
      <c r="M148" s="222"/>
      <c r="N148" s="222"/>
      <c r="O148" s="223"/>
    </row>
    <row r="149" spans="1:75" s="200" customFormat="1" ht="15.75">
      <c r="A149" s="19">
        <f>IF(F149&lt;&gt;"",1+MAX($A$8:A148),"")</f>
        <v>114</v>
      </c>
      <c r="B149" s="216"/>
      <c r="C149" s="197" t="s">
        <v>160</v>
      </c>
      <c r="D149" s="198">
        <f>ROUNDUP(D145/9.2,0)+ROUNDUP(D145*9%,0)</f>
        <v>44</v>
      </c>
      <c r="E149" s="199">
        <v>0</v>
      </c>
      <c r="F149" s="198">
        <f t="shared" si="118"/>
        <v>44</v>
      </c>
      <c r="G149" s="201" t="s">
        <v>47</v>
      </c>
      <c r="H149" s="221"/>
      <c r="I149" s="222"/>
      <c r="J149" s="222"/>
      <c r="K149" s="222"/>
      <c r="L149" s="222"/>
      <c r="M149" s="222"/>
      <c r="N149" s="222"/>
      <c r="O149" s="223"/>
    </row>
    <row r="150" spans="1:75" s="200" customFormat="1" ht="15.75">
      <c r="A150" s="19">
        <f>IF(F150&lt;&gt;"",1+MAX($A$8:A149),"")</f>
        <v>115</v>
      </c>
      <c r="B150" s="216"/>
      <c r="C150" s="197" t="s">
        <v>161</v>
      </c>
      <c r="D150" s="198">
        <f>ROUNDUP(D145/9.2,0)+ROUNDUP(D145*9%,0)</f>
        <v>44</v>
      </c>
      <c r="E150" s="199">
        <v>0</v>
      </c>
      <c r="F150" s="198">
        <f t="shared" si="118"/>
        <v>44</v>
      </c>
      <c r="G150" s="201" t="s">
        <v>47</v>
      </c>
      <c r="H150" s="224"/>
      <c r="I150" s="225"/>
      <c r="J150" s="225"/>
      <c r="K150" s="225"/>
      <c r="L150" s="225"/>
      <c r="M150" s="225"/>
      <c r="N150" s="225"/>
      <c r="O150" s="226"/>
    </row>
    <row r="151" spans="1:75" s="29" customFormat="1" ht="15.4" customHeight="1">
      <c r="A151" s="19" t="str">
        <f>IF(F151&lt;&gt;"",1+MAX($A$8:A150),"")</f>
        <v/>
      </c>
      <c r="B151" s="216"/>
      <c r="C151" s="272" t="s">
        <v>67</v>
      </c>
      <c r="D151" s="121"/>
      <c r="E151" s="120"/>
      <c r="F151" s="121"/>
      <c r="G151" s="126"/>
      <c r="H151" s="122"/>
      <c r="I151" s="119"/>
      <c r="J151" s="119"/>
      <c r="K151" s="119"/>
      <c r="L151" s="132"/>
      <c r="M151" s="133"/>
      <c r="N151" s="134"/>
      <c r="O151" s="135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</row>
    <row r="152" spans="1:75" s="29" customFormat="1" ht="15.75">
      <c r="A152" s="19">
        <f>IF(F152&lt;&gt;"",1+MAX($A$8:A151),"")</f>
        <v>116</v>
      </c>
      <c r="B152" s="216"/>
      <c r="C152" s="123" t="s">
        <v>131</v>
      </c>
      <c r="D152" s="121">
        <v>1</v>
      </c>
      <c r="E152" s="120">
        <v>0</v>
      </c>
      <c r="F152" s="121">
        <f t="shared" ref="F152:F153" si="119">(1+E152)*D152</f>
        <v>1</v>
      </c>
      <c r="G152" s="126" t="s">
        <v>47</v>
      </c>
      <c r="H152" s="136">
        <v>1200</v>
      </c>
      <c r="I152" s="26">
        <f t="shared" ref="I152:I154" si="120">H152*F152</f>
        <v>1200</v>
      </c>
      <c r="J152" s="202">
        <v>6</v>
      </c>
      <c r="K152" s="131">
        <f t="shared" ref="K152:K154" si="121">J152*F152</f>
        <v>6</v>
      </c>
      <c r="L152" s="132">
        <f t="shared" ref="L152:L154" si="122">L$140</f>
        <v>60</v>
      </c>
      <c r="M152" s="133">
        <f t="shared" ref="M152:M154" si="123">L152*K152</f>
        <v>360</v>
      </c>
      <c r="N152" s="134">
        <f t="shared" ref="N152:N154" si="124">M152+I152</f>
        <v>1560</v>
      </c>
      <c r="O152" s="135">
        <f t="shared" ref="O152:O154" si="125">N152/F152</f>
        <v>1560</v>
      </c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</row>
    <row r="153" spans="1:75" s="29" customFormat="1" ht="15.75">
      <c r="A153" s="19">
        <f>IF(F153&lt;&gt;"",1+MAX($A$8:A152),"")</f>
        <v>117</v>
      </c>
      <c r="B153" s="216"/>
      <c r="C153" s="123" t="s">
        <v>132</v>
      </c>
      <c r="D153" s="121">
        <v>7</v>
      </c>
      <c r="E153" s="120">
        <v>0</v>
      </c>
      <c r="F153" s="121">
        <f t="shared" si="119"/>
        <v>7</v>
      </c>
      <c r="G153" s="126" t="s">
        <v>47</v>
      </c>
      <c r="H153" s="136">
        <v>475</v>
      </c>
      <c r="I153" s="26">
        <f t="shared" si="120"/>
        <v>3325</v>
      </c>
      <c r="J153" s="202">
        <v>3</v>
      </c>
      <c r="K153" s="131">
        <f t="shared" si="121"/>
        <v>21</v>
      </c>
      <c r="L153" s="132">
        <f t="shared" si="122"/>
        <v>60</v>
      </c>
      <c r="M153" s="133">
        <f t="shared" si="123"/>
        <v>1260</v>
      </c>
      <c r="N153" s="134">
        <f t="shared" si="124"/>
        <v>4585</v>
      </c>
      <c r="O153" s="135">
        <f t="shared" si="125"/>
        <v>655</v>
      </c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</row>
    <row r="154" spans="1:75" s="29" customFormat="1" ht="15.75">
      <c r="A154" s="19">
        <f>IF(F154&lt;&gt;"",1+MAX($A$8:A153),"")</f>
        <v>118</v>
      </c>
      <c r="B154" s="216"/>
      <c r="C154" s="123" t="s">
        <v>133</v>
      </c>
      <c r="D154" s="121">
        <v>1</v>
      </c>
      <c r="E154" s="120">
        <v>0</v>
      </c>
      <c r="F154" s="121">
        <f t="shared" ref="F154" si="126">(1+E154)*D154</f>
        <v>1</v>
      </c>
      <c r="G154" s="126" t="s">
        <v>47</v>
      </c>
      <c r="H154" s="136">
        <v>324</v>
      </c>
      <c r="I154" s="26">
        <f t="shared" si="120"/>
        <v>324</v>
      </c>
      <c r="J154" s="202">
        <v>2</v>
      </c>
      <c r="K154" s="131">
        <f t="shared" si="121"/>
        <v>2</v>
      </c>
      <c r="L154" s="132">
        <f t="shared" si="122"/>
        <v>60</v>
      </c>
      <c r="M154" s="133">
        <f t="shared" si="123"/>
        <v>120</v>
      </c>
      <c r="N154" s="134">
        <f t="shared" si="124"/>
        <v>444</v>
      </c>
      <c r="O154" s="135">
        <f t="shared" si="125"/>
        <v>444</v>
      </c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</row>
    <row r="155" spans="1:75" s="29" customFormat="1" ht="47.25">
      <c r="A155" s="19"/>
      <c r="B155" s="216"/>
      <c r="C155" s="196" t="s">
        <v>135</v>
      </c>
      <c r="D155" s="121"/>
      <c r="E155" s="120"/>
      <c r="F155" s="121"/>
      <c r="G155" s="126"/>
      <c r="H155" s="136"/>
      <c r="I155" s="26"/>
      <c r="J155" s="202"/>
      <c r="K155" s="131"/>
      <c r="L155" s="132"/>
      <c r="M155" s="133"/>
      <c r="N155" s="134"/>
      <c r="O155" s="135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</row>
    <row r="156" spans="1:75" s="29" customFormat="1" ht="15.4" customHeight="1">
      <c r="A156" s="19" t="str">
        <f>IF(F156&lt;&gt;"",1+MAX($A$8:A154),"")</f>
        <v/>
      </c>
      <c r="B156" s="216"/>
      <c r="C156" s="272" t="s">
        <v>68</v>
      </c>
      <c r="D156" s="121"/>
      <c r="E156" s="120"/>
      <c r="F156" s="121"/>
      <c r="G156" s="126"/>
      <c r="H156" s="122"/>
      <c r="I156" s="119"/>
      <c r="J156" s="202"/>
      <c r="K156" s="119"/>
      <c r="L156" s="132"/>
      <c r="M156" s="133"/>
      <c r="N156" s="134"/>
      <c r="O156" s="135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</row>
    <row r="157" spans="1:75" s="29" customFormat="1" ht="31.5">
      <c r="A157" s="19">
        <f>IF(F157&lt;&gt;"",1+MAX($A$8:A156),"")</f>
        <v>119</v>
      </c>
      <c r="B157" s="217"/>
      <c r="C157" s="123" t="s">
        <v>134</v>
      </c>
      <c r="D157" s="121">
        <v>6</v>
      </c>
      <c r="E157" s="120">
        <v>0</v>
      </c>
      <c r="F157" s="121">
        <f t="shared" ref="F157" si="127">(1+E157)*D157</f>
        <v>6</v>
      </c>
      <c r="G157" s="126" t="s">
        <v>47</v>
      </c>
      <c r="H157" s="136">
        <v>550</v>
      </c>
      <c r="I157" s="26">
        <f t="shared" ref="I157" si="128">H157*F157</f>
        <v>3300</v>
      </c>
      <c r="J157" s="202">
        <v>4</v>
      </c>
      <c r="K157" s="131">
        <f t="shared" ref="K157" si="129">J157*F157</f>
        <v>24</v>
      </c>
      <c r="L157" s="132">
        <f t="shared" ref="L157" si="130">L$140</f>
        <v>60</v>
      </c>
      <c r="M157" s="133">
        <f t="shared" ref="M157" si="131">L157*K157</f>
        <v>1440</v>
      </c>
      <c r="N157" s="134">
        <f t="shared" ref="N157" si="132">M157+I157</f>
        <v>4740</v>
      </c>
      <c r="O157" s="135">
        <f t="shared" ref="O157" si="133">N157/F157</f>
        <v>790</v>
      </c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</row>
    <row r="158" spans="1:75" s="29" customFormat="1" ht="16.5" thickBot="1">
      <c r="A158" s="195" t="str">
        <f>IF(F158&lt;&gt;"",1+MAX($A$8:A157),"")</f>
        <v/>
      </c>
      <c r="B158" s="169"/>
      <c r="C158" s="183"/>
      <c r="D158" s="146"/>
      <c r="E158" s="147"/>
      <c r="F158" s="146"/>
      <c r="G158" s="148"/>
      <c r="H158" s="149"/>
      <c r="I158" s="150"/>
      <c r="J158" s="150"/>
      <c r="K158" s="151"/>
      <c r="L158" s="152"/>
      <c r="M158" s="153"/>
      <c r="N158" s="154"/>
      <c r="O158" s="155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</row>
    <row r="159" spans="1:75" s="28" customFormat="1" ht="21" thickBot="1">
      <c r="A159" s="275" t="s">
        <v>48</v>
      </c>
      <c r="B159" s="276"/>
      <c r="C159" s="277"/>
      <c r="D159" s="32"/>
      <c r="E159" s="32"/>
      <c r="F159" s="32"/>
      <c r="G159" s="129"/>
      <c r="H159" s="51"/>
      <c r="I159" s="52"/>
      <c r="J159" s="52"/>
      <c r="K159" s="278" t="s">
        <v>49</v>
      </c>
      <c r="L159" s="279"/>
      <c r="M159" s="279"/>
      <c r="N159" s="280"/>
      <c r="O159" s="281">
        <f>SUM(N7:N157)/2</f>
        <v>138886.40098691999</v>
      </c>
      <c r="P159" s="30"/>
    </row>
    <row r="160" spans="1:75" s="28" customFormat="1" ht="15.75" customHeight="1" thickBot="1">
      <c r="A160" s="227" t="s">
        <v>50</v>
      </c>
      <c r="B160" s="228"/>
      <c r="C160" s="228"/>
      <c r="D160" s="32"/>
      <c r="E160" s="32"/>
      <c r="F160" s="32"/>
      <c r="G160" s="129"/>
      <c r="H160" s="51"/>
      <c r="I160" s="52"/>
      <c r="J160" s="52"/>
      <c r="K160" s="40"/>
      <c r="L160" s="41"/>
      <c r="M160" s="41"/>
      <c r="N160" s="41"/>
      <c r="O160" s="42"/>
      <c r="P160" s="30"/>
    </row>
    <row r="161" spans="1:408" ht="20.25">
      <c r="A161" s="227"/>
      <c r="B161" s="228"/>
      <c r="C161" s="228"/>
      <c r="D161" s="159"/>
      <c r="E161" s="159"/>
      <c r="F161" s="159"/>
      <c r="G161" s="129"/>
      <c r="H161" s="51"/>
      <c r="I161" s="52"/>
      <c r="J161" s="52"/>
      <c r="K161" s="286" t="s">
        <v>51</v>
      </c>
      <c r="L161" s="287"/>
      <c r="M161" s="287"/>
      <c r="N161" s="287"/>
      <c r="O161" s="288"/>
      <c r="Q161" s="43"/>
      <c r="R161" s="204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3"/>
      <c r="FL161" s="43"/>
      <c r="FM161" s="43"/>
      <c r="FN161" s="43"/>
      <c r="FO161" s="43"/>
      <c r="FP161" s="43"/>
      <c r="FQ161" s="43"/>
      <c r="FR161" s="43"/>
      <c r="FS161" s="43"/>
      <c r="FT161" s="43"/>
      <c r="FU161" s="43"/>
      <c r="FV161" s="43"/>
      <c r="FW161" s="43"/>
      <c r="FX161" s="43"/>
      <c r="FY161" s="43"/>
      <c r="FZ161" s="43"/>
      <c r="GA161" s="43"/>
      <c r="GB161" s="43"/>
      <c r="GC161" s="43"/>
      <c r="GD161" s="43"/>
      <c r="GE161" s="43"/>
      <c r="GF161" s="43"/>
      <c r="GG161" s="43"/>
      <c r="GH161" s="43"/>
      <c r="GI161" s="43"/>
      <c r="GJ161" s="43"/>
      <c r="GK161" s="43"/>
      <c r="GL161" s="43"/>
      <c r="GM161" s="43"/>
      <c r="GN161" s="43"/>
      <c r="GO161" s="43"/>
      <c r="GP161" s="43"/>
      <c r="GQ161" s="43"/>
      <c r="GR161" s="43"/>
      <c r="GS161" s="43"/>
      <c r="GT161" s="43"/>
      <c r="GU161" s="43"/>
      <c r="GV161" s="43"/>
      <c r="GW161" s="43"/>
      <c r="GX161" s="43"/>
      <c r="GY161" s="43"/>
      <c r="GZ161" s="43"/>
      <c r="HA161" s="43"/>
      <c r="HB161" s="43"/>
      <c r="HC161" s="43"/>
      <c r="HD161" s="43"/>
      <c r="HE161" s="43"/>
      <c r="HF161" s="43"/>
      <c r="HG161" s="43"/>
      <c r="HH161" s="43"/>
      <c r="HI161" s="43"/>
      <c r="HJ161" s="43"/>
      <c r="HK161" s="43"/>
      <c r="HL161" s="43"/>
      <c r="HM161" s="43"/>
      <c r="HN161" s="43"/>
      <c r="HO161" s="43"/>
      <c r="HP161" s="43"/>
      <c r="HQ161" s="43"/>
      <c r="HR161" s="43"/>
      <c r="HS161" s="43"/>
      <c r="HT161" s="43"/>
      <c r="HU161" s="43"/>
      <c r="HV161" s="43"/>
      <c r="HW161" s="43"/>
      <c r="HX161" s="43"/>
      <c r="HY161" s="43"/>
      <c r="HZ161" s="43"/>
      <c r="IA161" s="43"/>
      <c r="IB161" s="43"/>
      <c r="IC161" s="43"/>
      <c r="ID161" s="43"/>
      <c r="IE161" s="43"/>
      <c r="IF161" s="43"/>
      <c r="IG161" s="43"/>
      <c r="IH161" s="43"/>
      <c r="II161" s="43"/>
      <c r="IJ161" s="43"/>
      <c r="IK161" s="43"/>
      <c r="IL161" s="43"/>
      <c r="IM161" s="43"/>
      <c r="IN161" s="43"/>
      <c r="IO161" s="43"/>
      <c r="IP161" s="43"/>
      <c r="IQ161" s="43"/>
      <c r="IR161" s="43"/>
      <c r="IS161" s="43"/>
      <c r="IT161" s="43"/>
      <c r="IU161" s="43"/>
      <c r="IV161" s="43"/>
      <c r="IW161" s="43"/>
      <c r="IX161" s="43"/>
      <c r="IY161" s="43"/>
      <c r="IZ161" s="43"/>
      <c r="JA161" s="43"/>
      <c r="JB161" s="43"/>
      <c r="JC161" s="43"/>
      <c r="JD161" s="43"/>
      <c r="JE161" s="43"/>
      <c r="JF161" s="43"/>
      <c r="JG161" s="43"/>
      <c r="JH161" s="43"/>
      <c r="JI161" s="43"/>
      <c r="JJ161" s="43"/>
      <c r="JK161" s="43"/>
      <c r="JL161" s="43"/>
      <c r="JM161" s="43"/>
      <c r="JN161" s="43"/>
      <c r="JO161" s="43"/>
      <c r="JP161" s="43"/>
      <c r="JQ161" s="43"/>
      <c r="JR161" s="43"/>
      <c r="JS161" s="43"/>
      <c r="JT161" s="43"/>
      <c r="JU161" s="43"/>
      <c r="JV161" s="43"/>
      <c r="JW161" s="43"/>
      <c r="JX161" s="43"/>
      <c r="JY161" s="43"/>
      <c r="JZ161" s="43"/>
      <c r="KA161" s="43"/>
      <c r="KB161" s="43"/>
      <c r="KC161" s="43"/>
      <c r="KD161" s="43"/>
      <c r="KE161" s="43"/>
      <c r="KF161" s="43"/>
      <c r="KG161" s="43"/>
      <c r="KH161" s="43"/>
      <c r="KI161" s="43"/>
      <c r="KJ161" s="43"/>
      <c r="KK161" s="43"/>
      <c r="KL161" s="43"/>
      <c r="KM161" s="43"/>
      <c r="KN161" s="43"/>
      <c r="KO161" s="43"/>
      <c r="KP161" s="43"/>
      <c r="KQ161" s="43"/>
      <c r="KR161" s="43"/>
      <c r="KS161" s="43"/>
      <c r="KT161" s="43"/>
      <c r="KU161" s="43"/>
      <c r="KV161" s="43"/>
      <c r="KW161" s="43"/>
      <c r="KX161" s="43"/>
      <c r="KY161" s="43"/>
      <c r="KZ161" s="43"/>
      <c r="LA161" s="43"/>
      <c r="LB161" s="43"/>
      <c r="LC161" s="43"/>
      <c r="LD161" s="43"/>
      <c r="LE161" s="43"/>
      <c r="LF161" s="43"/>
      <c r="LG161" s="43"/>
      <c r="LH161" s="43"/>
      <c r="LI161" s="43"/>
      <c r="LJ161" s="43"/>
      <c r="LK161" s="43"/>
      <c r="LL161" s="43"/>
      <c r="LM161" s="43"/>
      <c r="LN161" s="43"/>
      <c r="LO161" s="43"/>
      <c r="LP161" s="43"/>
      <c r="LQ161" s="43"/>
      <c r="LR161" s="43"/>
      <c r="LS161" s="43"/>
      <c r="LT161" s="43"/>
      <c r="LU161" s="43"/>
      <c r="LV161" s="43"/>
      <c r="LW161" s="43"/>
      <c r="LX161" s="43"/>
      <c r="LY161" s="43"/>
      <c r="LZ161" s="43"/>
      <c r="MA161" s="43"/>
      <c r="MB161" s="43"/>
      <c r="MC161" s="43"/>
      <c r="MD161" s="43"/>
      <c r="ME161" s="43"/>
      <c r="MF161" s="43"/>
      <c r="MG161" s="43"/>
      <c r="MH161" s="43"/>
      <c r="MI161" s="43"/>
      <c r="MJ161" s="43"/>
      <c r="MK161" s="43"/>
      <c r="ML161" s="43"/>
      <c r="MM161" s="43"/>
      <c r="MN161" s="43"/>
      <c r="MO161" s="43"/>
      <c r="MP161" s="43"/>
      <c r="MQ161" s="43"/>
      <c r="MR161" s="43"/>
      <c r="MS161" s="43"/>
      <c r="MT161" s="43"/>
      <c r="MU161" s="43"/>
      <c r="MV161" s="43"/>
      <c r="MW161" s="43"/>
      <c r="MX161" s="43"/>
      <c r="MY161" s="43"/>
      <c r="MZ161" s="43"/>
      <c r="NA161" s="43"/>
      <c r="NB161" s="43"/>
      <c r="NC161" s="43"/>
      <c r="ND161" s="43"/>
      <c r="NE161" s="43"/>
      <c r="NF161" s="43"/>
      <c r="NG161" s="43"/>
      <c r="NH161" s="43"/>
      <c r="NI161" s="43"/>
      <c r="NJ161" s="43"/>
      <c r="NK161" s="43"/>
      <c r="NL161" s="43"/>
      <c r="NM161" s="43"/>
      <c r="NN161" s="43"/>
      <c r="NO161" s="43"/>
      <c r="NP161" s="43"/>
      <c r="NQ161" s="43"/>
      <c r="NR161" s="43"/>
      <c r="NS161" s="43"/>
      <c r="NT161" s="43"/>
      <c r="NU161" s="43"/>
      <c r="NV161" s="43"/>
      <c r="NW161" s="43"/>
      <c r="NX161" s="43"/>
      <c r="NY161" s="43"/>
      <c r="NZ161" s="43"/>
      <c r="OA161" s="43"/>
      <c r="OB161" s="43"/>
      <c r="OC161" s="43"/>
      <c r="OD161" s="43"/>
      <c r="OE161" s="43"/>
      <c r="OF161" s="43"/>
      <c r="OG161" s="43"/>
      <c r="OH161" s="43"/>
      <c r="OI161" s="43"/>
      <c r="OJ161" s="43"/>
      <c r="OK161" s="43"/>
      <c r="OL161" s="43"/>
      <c r="OM161" s="43"/>
      <c r="ON161" s="43"/>
      <c r="OO161" s="43"/>
      <c r="OP161" s="43"/>
      <c r="OQ161" s="43"/>
      <c r="OR161" s="43"/>
    </row>
    <row r="162" spans="1:408" ht="15.75">
      <c r="A162" s="44"/>
      <c r="B162" s="160"/>
      <c r="C162" s="159"/>
      <c r="D162" s="30"/>
      <c r="E162" s="159"/>
      <c r="F162" s="159"/>
      <c r="G162" s="129"/>
      <c r="H162" s="51"/>
      <c r="I162" s="52"/>
      <c r="J162" s="52"/>
      <c r="K162" s="229" t="s">
        <v>18</v>
      </c>
      <c r="L162" s="230"/>
      <c r="M162" s="143">
        <v>0.2</v>
      </c>
      <c r="N162" s="143"/>
      <c r="O162" s="144">
        <f>O159*M162</f>
        <v>27777.280197384</v>
      </c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  <c r="FM162" s="43"/>
      <c r="FN162" s="43"/>
      <c r="FO162" s="43"/>
      <c r="FP162" s="43"/>
      <c r="FQ162" s="43"/>
      <c r="FR162" s="43"/>
      <c r="FS162" s="43"/>
      <c r="FT162" s="43"/>
      <c r="FU162" s="43"/>
      <c r="FV162" s="43"/>
      <c r="FW162" s="43"/>
      <c r="FX162" s="43"/>
      <c r="FY162" s="43"/>
      <c r="FZ162" s="43"/>
      <c r="GA162" s="43"/>
      <c r="GB162" s="43"/>
      <c r="GC162" s="43"/>
      <c r="GD162" s="43"/>
      <c r="GE162" s="43"/>
      <c r="GF162" s="43"/>
      <c r="GG162" s="43"/>
      <c r="GH162" s="43"/>
      <c r="GI162" s="43"/>
      <c r="GJ162" s="43"/>
      <c r="GK162" s="43"/>
      <c r="GL162" s="43"/>
      <c r="GM162" s="43"/>
      <c r="GN162" s="43"/>
      <c r="GO162" s="43"/>
      <c r="GP162" s="43"/>
      <c r="GQ162" s="43"/>
      <c r="GR162" s="43"/>
      <c r="GS162" s="43"/>
      <c r="GT162" s="43"/>
      <c r="GU162" s="43"/>
      <c r="GV162" s="43"/>
      <c r="GW162" s="43"/>
      <c r="GX162" s="43"/>
      <c r="GY162" s="43"/>
      <c r="GZ162" s="43"/>
      <c r="HA162" s="43"/>
      <c r="HB162" s="43"/>
      <c r="HC162" s="43"/>
      <c r="HD162" s="43"/>
      <c r="HE162" s="43"/>
      <c r="HF162" s="43"/>
      <c r="HG162" s="43"/>
      <c r="HH162" s="43"/>
      <c r="HI162" s="43"/>
      <c r="HJ162" s="43"/>
      <c r="HK162" s="43"/>
      <c r="HL162" s="43"/>
      <c r="HM162" s="43"/>
      <c r="HN162" s="43"/>
      <c r="HO162" s="43"/>
      <c r="HP162" s="43"/>
      <c r="HQ162" s="43"/>
      <c r="HR162" s="43"/>
      <c r="HS162" s="43"/>
      <c r="HT162" s="43"/>
      <c r="HU162" s="43"/>
      <c r="HV162" s="43"/>
      <c r="HW162" s="43"/>
      <c r="HX162" s="43"/>
      <c r="HY162" s="43"/>
      <c r="HZ162" s="43"/>
      <c r="IA162" s="43"/>
      <c r="IB162" s="43"/>
      <c r="IC162" s="43"/>
      <c r="ID162" s="43"/>
      <c r="IE162" s="43"/>
      <c r="IF162" s="43"/>
      <c r="IG162" s="43"/>
      <c r="IH162" s="43"/>
      <c r="II162" s="43"/>
      <c r="IJ162" s="43"/>
      <c r="IK162" s="43"/>
      <c r="IL162" s="43"/>
      <c r="IM162" s="43"/>
      <c r="IN162" s="43"/>
      <c r="IO162" s="43"/>
      <c r="IP162" s="43"/>
      <c r="IQ162" s="43"/>
      <c r="IR162" s="43"/>
      <c r="IS162" s="43"/>
      <c r="IT162" s="43"/>
      <c r="IU162" s="43"/>
      <c r="IV162" s="43"/>
      <c r="IW162" s="43"/>
      <c r="IX162" s="43"/>
      <c r="IY162" s="43"/>
      <c r="IZ162" s="43"/>
      <c r="JA162" s="43"/>
      <c r="JB162" s="43"/>
      <c r="JC162" s="43"/>
      <c r="JD162" s="43"/>
      <c r="JE162" s="43"/>
      <c r="JF162" s="43"/>
      <c r="JG162" s="43"/>
      <c r="JH162" s="43"/>
      <c r="JI162" s="43"/>
      <c r="JJ162" s="43"/>
      <c r="JK162" s="43"/>
      <c r="JL162" s="43"/>
      <c r="JM162" s="43"/>
      <c r="JN162" s="43"/>
      <c r="JO162" s="43"/>
      <c r="JP162" s="43"/>
      <c r="JQ162" s="43"/>
      <c r="JR162" s="43"/>
      <c r="JS162" s="43"/>
      <c r="JT162" s="43"/>
      <c r="JU162" s="43"/>
      <c r="JV162" s="43"/>
      <c r="JW162" s="43"/>
      <c r="JX162" s="43"/>
      <c r="JY162" s="43"/>
      <c r="JZ162" s="43"/>
      <c r="KA162" s="43"/>
      <c r="KB162" s="43"/>
      <c r="KC162" s="43"/>
      <c r="KD162" s="43"/>
      <c r="KE162" s="43"/>
      <c r="KF162" s="43"/>
      <c r="KG162" s="43"/>
      <c r="KH162" s="43"/>
      <c r="KI162" s="43"/>
      <c r="KJ162" s="43"/>
      <c r="KK162" s="43"/>
      <c r="KL162" s="43"/>
      <c r="KM162" s="43"/>
      <c r="KN162" s="43"/>
      <c r="KO162" s="43"/>
      <c r="KP162" s="43"/>
      <c r="KQ162" s="43"/>
      <c r="KR162" s="43"/>
      <c r="KS162" s="43"/>
      <c r="KT162" s="43"/>
      <c r="KU162" s="43"/>
      <c r="KV162" s="43"/>
      <c r="KW162" s="43"/>
      <c r="KX162" s="43"/>
      <c r="KY162" s="43"/>
      <c r="KZ162" s="43"/>
      <c r="LA162" s="43"/>
      <c r="LB162" s="43"/>
      <c r="LC162" s="43"/>
      <c r="LD162" s="43"/>
      <c r="LE162" s="43"/>
      <c r="LF162" s="43"/>
      <c r="LG162" s="43"/>
      <c r="LH162" s="43"/>
      <c r="LI162" s="43"/>
      <c r="LJ162" s="43"/>
      <c r="LK162" s="43"/>
      <c r="LL162" s="43"/>
      <c r="LM162" s="43"/>
      <c r="LN162" s="43"/>
      <c r="LO162" s="43"/>
      <c r="LP162" s="43"/>
      <c r="LQ162" s="43"/>
      <c r="LR162" s="43"/>
      <c r="LS162" s="43"/>
      <c r="LT162" s="43"/>
      <c r="LU162" s="43"/>
      <c r="LV162" s="43"/>
      <c r="LW162" s="43"/>
      <c r="LX162" s="43"/>
      <c r="LY162" s="43"/>
      <c r="LZ162" s="43"/>
      <c r="MA162" s="43"/>
      <c r="MB162" s="43"/>
      <c r="MC162" s="43"/>
      <c r="MD162" s="43"/>
      <c r="ME162" s="43"/>
      <c r="MF162" s="43"/>
      <c r="MG162" s="43"/>
      <c r="MH162" s="43"/>
      <c r="MI162" s="43"/>
      <c r="MJ162" s="43"/>
      <c r="MK162" s="43"/>
      <c r="ML162" s="43"/>
      <c r="MM162" s="43"/>
      <c r="MN162" s="43"/>
      <c r="MO162" s="43"/>
      <c r="MP162" s="43"/>
      <c r="MQ162" s="43"/>
      <c r="MR162" s="43"/>
      <c r="MS162" s="43"/>
      <c r="MT162" s="43"/>
      <c r="MU162" s="43"/>
      <c r="MV162" s="43"/>
      <c r="MW162" s="43"/>
      <c r="MX162" s="43"/>
      <c r="MY162" s="43"/>
      <c r="MZ162" s="43"/>
      <c r="NA162" s="43"/>
      <c r="NB162" s="43"/>
      <c r="NC162" s="43"/>
      <c r="ND162" s="43"/>
      <c r="NE162" s="43"/>
      <c r="NF162" s="43"/>
      <c r="NG162" s="43"/>
      <c r="NH162" s="43"/>
      <c r="NI162" s="43"/>
      <c r="NJ162" s="43"/>
      <c r="NK162" s="43"/>
      <c r="NL162" s="43"/>
      <c r="NM162" s="43"/>
      <c r="NN162" s="43"/>
      <c r="NO162" s="43"/>
      <c r="NP162" s="43"/>
      <c r="NQ162" s="43"/>
      <c r="NR162" s="43"/>
      <c r="NS162" s="43"/>
      <c r="NT162" s="43"/>
      <c r="NU162" s="43"/>
      <c r="NV162" s="43"/>
      <c r="NW162" s="43"/>
      <c r="NX162" s="43"/>
      <c r="NY162" s="43"/>
      <c r="NZ162" s="43"/>
      <c r="OA162" s="43"/>
      <c r="OB162" s="43"/>
      <c r="OC162" s="43"/>
      <c r="OD162" s="43"/>
      <c r="OE162" s="43"/>
      <c r="OF162" s="43"/>
      <c r="OG162" s="43"/>
      <c r="OH162" s="43"/>
      <c r="OI162" s="43"/>
      <c r="OJ162" s="43"/>
      <c r="OK162" s="43"/>
      <c r="OL162" s="43"/>
      <c r="OM162" s="43"/>
      <c r="ON162" s="43"/>
      <c r="OO162" s="43"/>
      <c r="OP162" s="43"/>
      <c r="OQ162" s="43"/>
      <c r="OR162" s="43"/>
    </row>
    <row r="163" spans="1:408" ht="15.75">
      <c r="A163" s="44"/>
      <c r="B163" s="160"/>
      <c r="C163" s="159"/>
      <c r="D163" s="30"/>
      <c r="E163" s="159"/>
      <c r="F163" s="159"/>
      <c r="G163" s="129"/>
      <c r="H163" s="51"/>
      <c r="I163" s="52"/>
      <c r="J163" s="52"/>
      <c r="K163" s="229" t="s">
        <v>19</v>
      </c>
      <c r="L163" s="230"/>
      <c r="M163" s="143">
        <v>0.01</v>
      </c>
      <c r="N163" s="143"/>
      <c r="O163" s="144">
        <f>O159*M163</f>
        <v>1388.8640098691999</v>
      </c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  <c r="FA163" s="43"/>
      <c r="FB163" s="43"/>
      <c r="FC163" s="43"/>
      <c r="FD163" s="43"/>
      <c r="FE163" s="43"/>
      <c r="FF163" s="43"/>
      <c r="FG163" s="43"/>
      <c r="FH163" s="43"/>
      <c r="FI163" s="43"/>
      <c r="FJ163" s="43"/>
      <c r="FK163" s="43"/>
      <c r="FL163" s="43"/>
      <c r="FM163" s="43"/>
      <c r="FN163" s="43"/>
      <c r="FO163" s="43"/>
      <c r="FP163" s="43"/>
      <c r="FQ163" s="43"/>
      <c r="FR163" s="43"/>
      <c r="FS163" s="43"/>
      <c r="FT163" s="43"/>
      <c r="FU163" s="43"/>
      <c r="FV163" s="43"/>
      <c r="FW163" s="43"/>
      <c r="FX163" s="43"/>
      <c r="FY163" s="43"/>
      <c r="FZ163" s="43"/>
      <c r="GA163" s="43"/>
      <c r="GB163" s="43"/>
      <c r="GC163" s="43"/>
      <c r="GD163" s="43"/>
      <c r="GE163" s="43"/>
      <c r="GF163" s="43"/>
      <c r="GG163" s="43"/>
      <c r="GH163" s="43"/>
      <c r="GI163" s="43"/>
      <c r="GJ163" s="43"/>
      <c r="GK163" s="43"/>
      <c r="GL163" s="43"/>
      <c r="GM163" s="43"/>
      <c r="GN163" s="43"/>
      <c r="GO163" s="43"/>
      <c r="GP163" s="43"/>
      <c r="GQ163" s="43"/>
      <c r="GR163" s="43"/>
      <c r="GS163" s="43"/>
      <c r="GT163" s="43"/>
      <c r="GU163" s="43"/>
      <c r="GV163" s="43"/>
      <c r="GW163" s="43"/>
      <c r="GX163" s="43"/>
      <c r="GY163" s="43"/>
      <c r="GZ163" s="43"/>
      <c r="HA163" s="43"/>
      <c r="HB163" s="43"/>
      <c r="HC163" s="43"/>
      <c r="HD163" s="43"/>
      <c r="HE163" s="43"/>
      <c r="HF163" s="43"/>
      <c r="HG163" s="43"/>
      <c r="HH163" s="43"/>
      <c r="HI163" s="43"/>
      <c r="HJ163" s="43"/>
      <c r="HK163" s="43"/>
      <c r="HL163" s="43"/>
      <c r="HM163" s="43"/>
      <c r="HN163" s="43"/>
      <c r="HO163" s="43"/>
      <c r="HP163" s="43"/>
      <c r="HQ163" s="43"/>
      <c r="HR163" s="43"/>
      <c r="HS163" s="43"/>
      <c r="HT163" s="43"/>
      <c r="HU163" s="43"/>
      <c r="HV163" s="43"/>
      <c r="HW163" s="43"/>
      <c r="HX163" s="43"/>
      <c r="HY163" s="43"/>
      <c r="HZ163" s="43"/>
      <c r="IA163" s="43"/>
      <c r="IB163" s="43"/>
      <c r="IC163" s="43"/>
      <c r="ID163" s="43"/>
      <c r="IE163" s="43"/>
      <c r="IF163" s="43"/>
      <c r="IG163" s="43"/>
      <c r="IH163" s="43"/>
      <c r="II163" s="43"/>
      <c r="IJ163" s="43"/>
      <c r="IK163" s="43"/>
      <c r="IL163" s="43"/>
      <c r="IM163" s="43"/>
      <c r="IN163" s="43"/>
      <c r="IO163" s="43"/>
      <c r="IP163" s="43"/>
      <c r="IQ163" s="43"/>
      <c r="IR163" s="43"/>
      <c r="IS163" s="43"/>
      <c r="IT163" s="43"/>
      <c r="IU163" s="43"/>
      <c r="IV163" s="43"/>
      <c r="IW163" s="43"/>
      <c r="IX163" s="43"/>
      <c r="IY163" s="43"/>
      <c r="IZ163" s="43"/>
      <c r="JA163" s="43"/>
      <c r="JB163" s="43"/>
      <c r="JC163" s="43"/>
      <c r="JD163" s="43"/>
      <c r="JE163" s="43"/>
      <c r="JF163" s="43"/>
      <c r="JG163" s="43"/>
      <c r="JH163" s="43"/>
      <c r="JI163" s="43"/>
      <c r="JJ163" s="43"/>
      <c r="JK163" s="43"/>
      <c r="JL163" s="43"/>
      <c r="JM163" s="43"/>
      <c r="JN163" s="43"/>
      <c r="JO163" s="43"/>
      <c r="JP163" s="43"/>
      <c r="JQ163" s="43"/>
      <c r="JR163" s="43"/>
      <c r="JS163" s="43"/>
      <c r="JT163" s="43"/>
      <c r="JU163" s="43"/>
      <c r="JV163" s="43"/>
      <c r="JW163" s="43"/>
      <c r="JX163" s="43"/>
      <c r="JY163" s="43"/>
      <c r="JZ163" s="43"/>
      <c r="KA163" s="43"/>
      <c r="KB163" s="43"/>
      <c r="KC163" s="43"/>
      <c r="KD163" s="43"/>
      <c r="KE163" s="43"/>
      <c r="KF163" s="43"/>
      <c r="KG163" s="43"/>
      <c r="KH163" s="43"/>
      <c r="KI163" s="43"/>
      <c r="KJ163" s="43"/>
      <c r="KK163" s="43"/>
      <c r="KL163" s="43"/>
      <c r="KM163" s="43"/>
      <c r="KN163" s="43"/>
      <c r="KO163" s="43"/>
      <c r="KP163" s="43"/>
      <c r="KQ163" s="43"/>
      <c r="KR163" s="43"/>
      <c r="KS163" s="43"/>
      <c r="KT163" s="43"/>
      <c r="KU163" s="43"/>
      <c r="KV163" s="43"/>
      <c r="KW163" s="43"/>
      <c r="KX163" s="43"/>
      <c r="KY163" s="43"/>
      <c r="KZ163" s="43"/>
      <c r="LA163" s="43"/>
      <c r="LB163" s="43"/>
      <c r="LC163" s="43"/>
      <c r="LD163" s="43"/>
      <c r="LE163" s="43"/>
      <c r="LF163" s="43"/>
      <c r="LG163" s="43"/>
      <c r="LH163" s="43"/>
      <c r="LI163" s="43"/>
      <c r="LJ163" s="43"/>
      <c r="LK163" s="43"/>
      <c r="LL163" s="43"/>
      <c r="LM163" s="43"/>
      <c r="LN163" s="43"/>
      <c r="LO163" s="43"/>
      <c r="LP163" s="43"/>
      <c r="LQ163" s="43"/>
      <c r="LR163" s="43"/>
      <c r="LS163" s="43"/>
      <c r="LT163" s="43"/>
      <c r="LU163" s="43"/>
      <c r="LV163" s="43"/>
      <c r="LW163" s="43"/>
      <c r="LX163" s="43"/>
      <c r="LY163" s="43"/>
      <c r="LZ163" s="43"/>
      <c r="MA163" s="43"/>
      <c r="MB163" s="43"/>
      <c r="MC163" s="43"/>
      <c r="MD163" s="43"/>
      <c r="ME163" s="43"/>
      <c r="MF163" s="43"/>
      <c r="MG163" s="43"/>
      <c r="MH163" s="43"/>
      <c r="MI163" s="43"/>
      <c r="MJ163" s="43"/>
      <c r="MK163" s="43"/>
      <c r="ML163" s="43"/>
      <c r="MM163" s="43"/>
      <c r="MN163" s="43"/>
      <c r="MO163" s="43"/>
      <c r="MP163" s="43"/>
      <c r="MQ163" s="43"/>
      <c r="MR163" s="43"/>
      <c r="MS163" s="43"/>
      <c r="MT163" s="43"/>
      <c r="MU163" s="43"/>
      <c r="MV163" s="43"/>
      <c r="MW163" s="43"/>
      <c r="MX163" s="43"/>
      <c r="MY163" s="43"/>
      <c r="MZ163" s="43"/>
      <c r="NA163" s="43"/>
      <c r="NB163" s="43"/>
      <c r="NC163" s="43"/>
      <c r="ND163" s="43"/>
      <c r="NE163" s="43"/>
      <c r="NF163" s="43"/>
      <c r="NG163" s="43"/>
      <c r="NH163" s="43"/>
      <c r="NI163" s="43"/>
      <c r="NJ163" s="43"/>
      <c r="NK163" s="43"/>
      <c r="NL163" s="43"/>
      <c r="NM163" s="43"/>
      <c r="NN163" s="43"/>
      <c r="NO163" s="43"/>
      <c r="NP163" s="43"/>
      <c r="NQ163" s="43"/>
      <c r="NR163" s="43"/>
      <c r="NS163" s="43"/>
      <c r="NT163" s="43"/>
      <c r="NU163" s="43"/>
      <c r="NV163" s="43"/>
      <c r="NW163" s="43"/>
      <c r="NX163" s="43"/>
      <c r="NY163" s="43"/>
      <c r="NZ163" s="43"/>
      <c r="OA163" s="43"/>
      <c r="OB163" s="43"/>
      <c r="OC163" s="43"/>
      <c r="OD163" s="43"/>
      <c r="OE163" s="43"/>
      <c r="OF163" s="43"/>
      <c r="OG163" s="43"/>
      <c r="OH163" s="43"/>
      <c r="OI163" s="43"/>
      <c r="OJ163" s="43"/>
      <c r="OK163" s="43"/>
      <c r="OL163" s="43"/>
      <c r="OM163" s="43"/>
      <c r="ON163" s="43"/>
      <c r="OO163" s="43"/>
      <c r="OP163" s="43"/>
      <c r="OQ163" s="43"/>
      <c r="OR163" s="43"/>
    </row>
    <row r="164" spans="1:408" ht="16.5" thickBot="1">
      <c r="A164" s="44"/>
      <c r="B164" s="160"/>
      <c r="C164" s="159"/>
      <c r="D164" s="30"/>
      <c r="E164" s="159"/>
      <c r="F164" s="159"/>
      <c r="G164" s="129"/>
      <c r="H164" s="51"/>
      <c r="I164" s="52"/>
      <c r="J164" s="52"/>
      <c r="K164" s="45"/>
      <c r="L164" s="213"/>
      <c r="M164" s="213"/>
      <c r="N164" s="214"/>
      <c r="O164" s="145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43"/>
      <c r="EZ164" s="43"/>
      <c r="FA164" s="43"/>
      <c r="FB164" s="43"/>
      <c r="FC164" s="43"/>
      <c r="FD164" s="43"/>
      <c r="FE164" s="43"/>
      <c r="FF164" s="43"/>
      <c r="FG164" s="43"/>
      <c r="FH164" s="43"/>
      <c r="FI164" s="43"/>
      <c r="FJ164" s="43"/>
      <c r="FK164" s="43"/>
      <c r="FL164" s="43"/>
      <c r="FM164" s="43"/>
      <c r="FN164" s="43"/>
      <c r="FO164" s="43"/>
      <c r="FP164" s="43"/>
      <c r="FQ164" s="43"/>
      <c r="FR164" s="43"/>
      <c r="FS164" s="43"/>
      <c r="FT164" s="43"/>
      <c r="FU164" s="43"/>
      <c r="FV164" s="43"/>
      <c r="FW164" s="43"/>
      <c r="FX164" s="43"/>
      <c r="FY164" s="43"/>
      <c r="FZ164" s="43"/>
      <c r="GA164" s="43"/>
      <c r="GB164" s="43"/>
      <c r="GC164" s="43"/>
      <c r="GD164" s="43"/>
      <c r="GE164" s="43"/>
      <c r="GF164" s="43"/>
      <c r="GG164" s="43"/>
      <c r="GH164" s="43"/>
      <c r="GI164" s="43"/>
      <c r="GJ164" s="43"/>
      <c r="GK164" s="43"/>
      <c r="GL164" s="43"/>
      <c r="GM164" s="43"/>
      <c r="GN164" s="43"/>
      <c r="GO164" s="43"/>
      <c r="GP164" s="43"/>
      <c r="GQ164" s="43"/>
      <c r="GR164" s="43"/>
      <c r="GS164" s="43"/>
      <c r="GT164" s="43"/>
      <c r="GU164" s="43"/>
      <c r="GV164" s="43"/>
      <c r="GW164" s="43"/>
      <c r="GX164" s="43"/>
      <c r="GY164" s="43"/>
      <c r="GZ164" s="43"/>
      <c r="HA164" s="43"/>
      <c r="HB164" s="43"/>
      <c r="HC164" s="43"/>
      <c r="HD164" s="43"/>
      <c r="HE164" s="43"/>
      <c r="HF164" s="43"/>
      <c r="HG164" s="43"/>
      <c r="HH164" s="43"/>
      <c r="HI164" s="43"/>
      <c r="HJ164" s="43"/>
      <c r="HK164" s="43"/>
      <c r="HL164" s="43"/>
      <c r="HM164" s="43"/>
      <c r="HN164" s="43"/>
      <c r="HO164" s="43"/>
      <c r="HP164" s="43"/>
      <c r="HQ164" s="43"/>
      <c r="HR164" s="43"/>
      <c r="HS164" s="43"/>
      <c r="HT164" s="43"/>
      <c r="HU164" s="43"/>
      <c r="HV164" s="43"/>
      <c r="HW164" s="43"/>
      <c r="HX164" s="43"/>
      <c r="HY164" s="43"/>
      <c r="HZ164" s="43"/>
      <c r="IA164" s="43"/>
      <c r="IB164" s="43"/>
      <c r="IC164" s="43"/>
      <c r="ID164" s="43"/>
      <c r="IE164" s="43"/>
      <c r="IF164" s="43"/>
      <c r="IG164" s="43"/>
      <c r="IH164" s="43"/>
      <c r="II164" s="43"/>
      <c r="IJ164" s="43"/>
      <c r="IK164" s="43"/>
      <c r="IL164" s="43"/>
      <c r="IM164" s="43"/>
      <c r="IN164" s="43"/>
      <c r="IO164" s="43"/>
      <c r="IP164" s="43"/>
      <c r="IQ164" s="43"/>
      <c r="IR164" s="43"/>
      <c r="IS164" s="43"/>
      <c r="IT164" s="43"/>
      <c r="IU164" s="43"/>
      <c r="IV164" s="43"/>
      <c r="IW164" s="43"/>
      <c r="IX164" s="43"/>
      <c r="IY164" s="43"/>
      <c r="IZ164" s="43"/>
      <c r="JA164" s="43"/>
      <c r="JB164" s="43"/>
      <c r="JC164" s="43"/>
      <c r="JD164" s="43"/>
      <c r="JE164" s="43"/>
      <c r="JF164" s="43"/>
      <c r="JG164" s="43"/>
      <c r="JH164" s="43"/>
      <c r="JI164" s="43"/>
      <c r="JJ164" s="43"/>
      <c r="JK164" s="43"/>
      <c r="JL164" s="43"/>
      <c r="JM164" s="43"/>
      <c r="JN164" s="43"/>
      <c r="JO164" s="43"/>
      <c r="JP164" s="43"/>
      <c r="JQ164" s="43"/>
      <c r="JR164" s="43"/>
      <c r="JS164" s="43"/>
      <c r="JT164" s="43"/>
      <c r="JU164" s="43"/>
      <c r="JV164" s="43"/>
      <c r="JW164" s="43"/>
      <c r="JX164" s="43"/>
      <c r="JY164" s="43"/>
      <c r="JZ164" s="43"/>
      <c r="KA164" s="43"/>
      <c r="KB164" s="43"/>
      <c r="KC164" s="43"/>
      <c r="KD164" s="43"/>
      <c r="KE164" s="43"/>
      <c r="KF164" s="43"/>
      <c r="KG164" s="43"/>
      <c r="KH164" s="43"/>
      <c r="KI164" s="43"/>
      <c r="KJ164" s="43"/>
      <c r="KK164" s="43"/>
      <c r="KL164" s="43"/>
      <c r="KM164" s="43"/>
      <c r="KN164" s="43"/>
      <c r="KO164" s="43"/>
      <c r="KP164" s="43"/>
      <c r="KQ164" s="43"/>
      <c r="KR164" s="43"/>
      <c r="KS164" s="43"/>
      <c r="KT164" s="43"/>
      <c r="KU164" s="43"/>
      <c r="KV164" s="43"/>
      <c r="KW164" s="43"/>
      <c r="KX164" s="43"/>
      <c r="KY164" s="43"/>
      <c r="KZ164" s="43"/>
      <c r="LA164" s="43"/>
      <c r="LB164" s="43"/>
      <c r="LC164" s="43"/>
      <c r="LD164" s="43"/>
      <c r="LE164" s="43"/>
      <c r="LF164" s="43"/>
      <c r="LG164" s="43"/>
      <c r="LH164" s="43"/>
      <c r="LI164" s="43"/>
      <c r="LJ164" s="43"/>
      <c r="LK164" s="43"/>
      <c r="LL164" s="43"/>
      <c r="LM164" s="43"/>
      <c r="LN164" s="43"/>
      <c r="LO164" s="43"/>
      <c r="LP164" s="43"/>
      <c r="LQ164" s="43"/>
      <c r="LR164" s="43"/>
      <c r="LS164" s="43"/>
      <c r="LT164" s="43"/>
      <c r="LU164" s="43"/>
      <c r="LV164" s="43"/>
      <c r="LW164" s="43"/>
      <c r="LX164" s="43"/>
      <c r="LY164" s="43"/>
      <c r="LZ164" s="43"/>
      <c r="MA164" s="43"/>
      <c r="MB164" s="43"/>
      <c r="MC164" s="43"/>
      <c r="MD164" s="43"/>
      <c r="ME164" s="43"/>
      <c r="MF164" s="43"/>
      <c r="MG164" s="43"/>
      <c r="MH164" s="43"/>
      <c r="MI164" s="43"/>
      <c r="MJ164" s="43"/>
      <c r="MK164" s="43"/>
      <c r="ML164" s="43"/>
      <c r="MM164" s="43"/>
      <c r="MN164" s="43"/>
      <c r="MO164" s="43"/>
      <c r="MP164" s="43"/>
      <c r="MQ164" s="43"/>
      <c r="MR164" s="43"/>
      <c r="MS164" s="43"/>
      <c r="MT164" s="43"/>
      <c r="MU164" s="43"/>
      <c r="MV164" s="43"/>
      <c r="MW164" s="43"/>
      <c r="MX164" s="43"/>
      <c r="MY164" s="43"/>
      <c r="MZ164" s="43"/>
      <c r="NA164" s="43"/>
      <c r="NB164" s="43"/>
      <c r="NC164" s="43"/>
      <c r="ND164" s="43"/>
      <c r="NE164" s="43"/>
      <c r="NF164" s="43"/>
      <c r="NG164" s="43"/>
      <c r="NH164" s="43"/>
      <c r="NI164" s="43"/>
      <c r="NJ164" s="43"/>
      <c r="NK164" s="43"/>
      <c r="NL164" s="43"/>
      <c r="NM164" s="43"/>
      <c r="NN164" s="43"/>
      <c r="NO164" s="43"/>
      <c r="NP164" s="43"/>
      <c r="NQ164" s="43"/>
      <c r="NR164" s="43"/>
      <c r="NS164" s="43"/>
      <c r="NT164" s="43"/>
      <c r="NU164" s="43"/>
      <c r="NV164" s="43"/>
      <c r="NW164" s="43"/>
      <c r="NX164" s="43"/>
      <c r="NY164" s="43"/>
      <c r="NZ164" s="43"/>
      <c r="OA164" s="43"/>
      <c r="OB164" s="43"/>
      <c r="OC164" s="43"/>
      <c r="OD164" s="43"/>
      <c r="OE164" s="43"/>
      <c r="OF164" s="43"/>
      <c r="OG164" s="43"/>
      <c r="OH164" s="43"/>
      <c r="OI164" s="43"/>
      <c r="OJ164" s="43"/>
      <c r="OK164" s="43"/>
      <c r="OL164" s="43"/>
      <c r="OM164" s="43"/>
      <c r="ON164" s="43"/>
      <c r="OO164" s="43"/>
      <c r="OP164" s="43"/>
      <c r="OQ164" s="43"/>
      <c r="OR164" s="43"/>
    </row>
    <row r="165" spans="1:408" ht="21" thickBot="1">
      <c r="A165" s="161"/>
      <c r="B165" s="162"/>
      <c r="C165" s="163"/>
      <c r="D165" s="164"/>
      <c r="E165" s="165"/>
      <c r="F165" s="165"/>
      <c r="G165" s="166"/>
      <c r="H165" s="167"/>
      <c r="I165" s="168"/>
      <c r="J165" s="168"/>
      <c r="K165" s="282"/>
      <c r="L165" s="283"/>
      <c r="M165" s="283"/>
      <c r="N165" s="284"/>
      <c r="O165" s="285">
        <f>SUM(O159:O163)</f>
        <v>168052.5451941732</v>
      </c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43"/>
      <c r="EZ165" s="43"/>
      <c r="FA165" s="43"/>
      <c r="FB165" s="43"/>
      <c r="FC165" s="43"/>
      <c r="FD165" s="43"/>
      <c r="FE165" s="43"/>
      <c r="FF165" s="43"/>
      <c r="FG165" s="43"/>
      <c r="FH165" s="43"/>
      <c r="FI165" s="43"/>
      <c r="FJ165" s="43"/>
      <c r="FK165" s="43"/>
      <c r="FL165" s="43"/>
      <c r="FM165" s="43"/>
      <c r="FN165" s="43"/>
      <c r="FO165" s="43"/>
      <c r="FP165" s="43"/>
      <c r="FQ165" s="43"/>
      <c r="FR165" s="43"/>
      <c r="FS165" s="43"/>
      <c r="FT165" s="43"/>
      <c r="FU165" s="43"/>
      <c r="FV165" s="43"/>
      <c r="FW165" s="43"/>
      <c r="FX165" s="43"/>
      <c r="FY165" s="43"/>
      <c r="FZ165" s="43"/>
      <c r="GA165" s="43"/>
      <c r="GB165" s="43"/>
      <c r="GC165" s="43"/>
      <c r="GD165" s="43"/>
      <c r="GE165" s="43"/>
      <c r="GF165" s="43"/>
      <c r="GG165" s="43"/>
      <c r="GH165" s="43"/>
      <c r="GI165" s="43"/>
      <c r="GJ165" s="43"/>
      <c r="GK165" s="43"/>
      <c r="GL165" s="43"/>
      <c r="GM165" s="43"/>
      <c r="GN165" s="43"/>
      <c r="GO165" s="43"/>
      <c r="GP165" s="43"/>
      <c r="GQ165" s="43"/>
      <c r="GR165" s="43"/>
      <c r="GS165" s="43"/>
      <c r="GT165" s="43"/>
      <c r="GU165" s="43"/>
      <c r="GV165" s="43"/>
      <c r="GW165" s="43"/>
      <c r="GX165" s="43"/>
      <c r="GY165" s="43"/>
      <c r="GZ165" s="43"/>
      <c r="HA165" s="43"/>
      <c r="HB165" s="43"/>
      <c r="HC165" s="43"/>
      <c r="HD165" s="43"/>
      <c r="HE165" s="43"/>
      <c r="HF165" s="43"/>
      <c r="HG165" s="43"/>
      <c r="HH165" s="43"/>
      <c r="HI165" s="43"/>
      <c r="HJ165" s="43"/>
      <c r="HK165" s="43"/>
      <c r="HL165" s="43"/>
      <c r="HM165" s="43"/>
      <c r="HN165" s="43"/>
      <c r="HO165" s="43"/>
      <c r="HP165" s="43"/>
      <c r="HQ165" s="43"/>
      <c r="HR165" s="43"/>
      <c r="HS165" s="43"/>
      <c r="HT165" s="43"/>
      <c r="HU165" s="43"/>
      <c r="HV165" s="43"/>
      <c r="HW165" s="43"/>
      <c r="HX165" s="43"/>
      <c r="HY165" s="43"/>
      <c r="HZ165" s="43"/>
      <c r="IA165" s="43"/>
      <c r="IB165" s="43"/>
      <c r="IC165" s="43"/>
      <c r="ID165" s="43"/>
      <c r="IE165" s="43"/>
      <c r="IF165" s="43"/>
      <c r="IG165" s="43"/>
      <c r="IH165" s="43"/>
      <c r="II165" s="43"/>
      <c r="IJ165" s="43"/>
      <c r="IK165" s="43"/>
      <c r="IL165" s="43"/>
      <c r="IM165" s="43"/>
      <c r="IN165" s="43"/>
      <c r="IO165" s="43"/>
      <c r="IP165" s="43"/>
      <c r="IQ165" s="43"/>
      <c r="IR165" s="43"/>
      <c r="IS165" s="43"/>
      <c r="IT165" s="43"/>
      <c r="IU165" s="43"/>
      <c r="IV165" s="43"/>
      <c r="IW165" s="43"/>
      <c r="IX165" s="43"/>
      <c r="IY165" s="43"/>
      <c r="IZ165" s="43"/>
      <c r="JA165" s="43"/>
      <c r="JB165" s="43"/>
      <c r="JC165" s="43"/>
      <c r="JD165" s="43"/>
      <c r="JE165" s="43"/>
      <c r="JF165" s="43"/>
      <c r="JG165" s="43"/>
      <c r="JH165" s="43"/>
      <c r="JI165" s="43"/>
      <c r="JJ165" s="43"/>
      <c r="JK165" s="43"/>
      <c r="JL165" s="43"/>
      <c r="JM165" s="43"/>
      <c r="JN165" s="43"/>
      <c r="JO165" s="43"/>
      <c r="JP165" s="43"/>
      <c r="JQ165" s="43"/>
      <c r="JR165" s="43"/>
      <c r="JS165" s="43"/>
      <c r="JT165" s="43"/>
      <c r="JU165" s="43"/>
      <c r="JV165" s="43"/>
      <c r="JW165" s="43"/>
      <c r="JX165" s="43"/>
      <c r="JY165" s="43"/>
      <c r="JZ165" s="43"/>
      <c r="KA165" s="43"/>
      <c r="KB165" s="43"/>
      <c r="KC165" s="43"/>
      <c r="KD165" s="43"/>
      <c r="KE165" s="43"/>
      <c r="KF165" s="43"/>
      <c r="KG165" s="43"/>
      <c r="KH165" s="43"/>
      <c r="KI165" s="43"/>
      <c r="KJ165" s="43"/>
      <c r="KK165" s="43"/>
      <c r="KL165" s="43"/>
      <c r="KM165" s="43"/>
      <c r="KN165" s="43"/>
      <c r="KO165" s="43"/>
      <c r="KP165" s="43"/>
      <c r="KQ165" s="43"/>
      <c r="KR165" s="43"/>
      <c r="KS165" s="43"/>
      <c r="KT165" s="43"/>
      <c r="KU165" s="43"/>
      <c r="KV165" s="43"/>
      <c r="KW165" s="43"/>
      <c r="KX165" s="43"/>
      <c r="KY165" s="43"/>
      <c r="KZ165" s="43"/>
      <c r="LA165" s="43"/>
      <c r="LB165" s="43"/>
      <c r="LC165" s="43"/>
      <c r="LD165" s="43"/>
      <c r="LE165" s="43"/>
      <c r="LF165" s="43"/>
      <c r="LG165" s="43"/>
      <c r="LH165" s="43"/>
      <c r="LI165" s="43"/>
      <c r="LJ165" s="43"/>
      <c r="LK165" s="43"/>
      <c r="LL165" s="43"/>
      <c r="LM165" s="43"/>
      <c r="LN165" s="43"/>
      <c r="LO165" s="43"/>
      <c r="LP165" s="43"/>
      <c r="LQ165" s="43"/>
      <c r="LR165" s="43"/>
      <c r="LS165" s="43"/>
      <c r="LT165" s="43"/>
      <c r="LU165" s="43"/>
      <c r="LV165" s="43"/>
      <c r="LW165" s="43"/>
      <c r="LX165" s="43"/>
      <c r="LY165" s="43"/>
      <c r="LZ165" s="43"/>
      <c r="MA165" s="43"/>
      <c r="MB165" s="43"/>
      <c r="MC165" s="43"/>
      <c r="MD165" s="43"/>
      <c r="ME165" s="43"/>
      <c r="MF165" s="43"/>
      <c r="MG165" s="43"/>
      <c r="MH165" s="43"/>
      <c r="MI165" s="43"/>
      <c r="MJ165" s="43"/>
      <c r="MK165" s="43"/>
      <c r="ML165" s="43"/>
      <c r="MM165" s="43"/>
      <c r="MN165" s="43"/>
      <c r="MO165" s="43"/>
      <c r="MP165" s="43"/>
      <c r="MQ165" s="43"/>
      <c r="MR165" s="43"/>
      <c r="MS165" s="43"/>
      <c r="MT165" s="43"/>
      <c r="MU165" s="43"/>
      <c r="MV165" s="43"/>
      <c r="MW165" s="43"/>
      <c r="MX165" s="43"/>
      <c r="MY165" s="43"/>
      <c r="MZ165" s="43"/>
      <c r="NA165" s="43"/>
      <c r="NB165" s="43"/>
      <c r="NC165" s="43"/>
      <c r="ND165" s="43"/>
      <c r="NE165" s="43"/>
      <c r="NF165" s="43"/>
      <c r="NG165" s="43"/>
      <c r="NH165" s="43"/>
      <c r="NI165" s="43"/>
      <c r="NJ165" s="43"/>
      <c r="NK165" s="43"/>
      <c r="NL165" s="43"/>
      <c r="NM165" s="43"/>
      <c r="NN165" s="43"/>
      <c r="NO165" s="43"/>
      <c r="NP165" s="43"/>
      <c r="NQ165" s="43"/>
      <c r="NR165" s="43"/>
      <c r="NS165" s="43"/>
      <c r="NT165" s="43"/>
      <c r="NU165" s="43"/>
      <c r="NV165" s="43"/>
      <c r="NW165" s="43"/>
      <c r="NX165" s="43"/>
      <c r="NY165" s="43"/>
      <c r="NZ165" s="43"/>
      <c r="OA165" s="43"/>
      <c r="OB165" s="43"/>
      <c r="OC165" s="43"/>
      <c r="OD165" s="43"/>
      <c r="OE165" s="43"/>
      <c r="OF165" s="43"/>
      <c r="OG165" s="43"/>
      <c r="OH165" s="43"/>
      <c r="OI165" s="43"/>
      <c r="OJ165" s="43"/>
      <c r="OK165" s="43"/>
      <c r="OL165" s="43"/>
      <c r="OM165" s="43"/>
      <c r="ON165" s="43"/>
      <c r="OO165" s="43"/>
      <c r="OP165" s="43"/>
      <c r="OQ165" s="43"/>
      <c r="OR165" s="43"/>
    </row>
    <row r="166" spans="1:408" s="31" customFormat="1" ht="18.399999999999999" customHeight="1">
      <c r="A166" s="32" t="str">
        <f>IF(F166&lt;&gt;"",1+MAX(#REF!),"")</f>
        <v/>
      </c>
      <c r="B166" s="46"/>
      <c r="C166" s="47"/>
      <c r="D166" s="48"/>
      <c r="E166" s="49"/>
      <c r="F166" s="50"/>
      <c r="G166" s="129"/>
      <c r="H166" s="51"/>
      <c r="I166" s="52"/>
      <c r="J166" s="52"/>
      <c r="K166" s="207">
        <f>SUM(K25:K158)</f>
        <v>901.316958</v>
      </c>
      <c r="L166" s="211" t="s">
        <v>76</v>
      </c>
      <c r="M166" s="211"/>
      <c r="N166" s="53"/>
      <c r="O166" s="30"/>
      <c r="P166" s="30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9"/>
      <c r="BY166" s="29"/>
      <c r="BZ166" s="29"/>
      <c r="CA166" s="29"/>
      <c r="CB166" s="29"/>
      <c r="CC166" s="29"/>
      <c r="CD166" s="29"/>
      <c r="CE166" s="29"/>
      <c r="CF166" s="29"/>
    </row>
    <row r="167" spans="1:408" s="31" customFormat="1" ht="17.649999999999999" customHeight="1">
      <c r="A167" s="32" t="str">
        <f>IF(F167&lt;&gt;"",1+MAX($A$166:A166),"")</f>
        <v/>
      </c>
      <c r="B167" s="46"/>
      <c r="C167" s="47"/>
      <c r="D167" s="48"/>
      <c r="E167" s="49"/>
      <c r="F167" s="50"/>
      <c r="G167" s="129"/>
      <c r="H167" s="51"/>
      <c r="I167" s="52"/>
      <c r="J167" s="52"/>
      <c r="K167" s="208">
        <v>4</v>
      </c>
      <c r="L167" s="212" t="s">
        <v>69</v>
      </c>
      <c r="M167" s="212"/>
      <c r="N167" s="53"/>
      <c r="O167" s="30"/>
      <c r="P167" s="30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9"/>
      <c r="BY167" s="29"/>
      <c r="BZ167" s="29"/>
      <c r="CA167" s="29"/>
      <c r="CB167" s="29"/>
      <c r="CC167" s="29"/>
      <c r="CD167" s="29"/>
      <c r="CE167" s="29"/>
      <c r="CF167" s="29"/>
    </row>
    <row r="168" spans="1:408" s="31" customFormat="1" ht="17.649999999999999" customHeight="1">
      <c r="A168" s="32" t="str">
        <f>IF(F168&lt;&gt;"",1+MAX($A$166:A167),"")</f>
        <v/>
      </c>
      <c r="B168" s="46"/>
      <c r="C168" s="47"/>
      <c r="D168" s="48"/>
      <c r="E168" s="49"/>
      <c r="F168" s="50"/>
      <c r="G168" s="129"/>
      <c r="H168" s="51"/>
      <c r="I168" s="52"/>
      <c r="J168" s="52"/>
      <c r="K168" s="209">
        <f>K166/K167/8</f>
        <v>28.1661549375</v>
      </c>
      <c r="L168" s="212" t="s">
        <v>70</v>
      </c>
      <c r="M168" s="212"/>
      <c r="N168" s="53"/>
      <c r="O168" s="30"/>
      <c r="P168" s="30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9"/>
      <c r="BY168" s="29"/>
      <c r="BZ168" s="29"/>
      <c r="CA168" s="29"/>
      <c r="CB168" s="29"/>
      <c r="CC168" s="29"/>
      <c r="CD168" s="29"/>
      <c r="CE168" s="29"/>
      <c r="CF168" s="29"/>
    </row>
    <row r="169" spans="1:408" s="31" customFormat="1" ht="17.649999999999999" customHeight="1">
      <c r="A169" s="32" t="str">
        <f>IF(F169&lt;&gt;"",1+MAX($A$166:A168),"")</f>
        <v/>
      </c>
      <c r="B169" s="46"/>
      <c r="C169" s="47"/>
      <c r="D169" s="48"/>
      <c r="E169" s="49"/>
      <c r="F169" s="50"/>
      <c r="G169" s="129"/>
      <c r="H169" s="51"/>
      <c r="I169" s="52"/>
      <c r="J169" s="52"/>
      <c r="K169" s="209">
        <f>K168/20</f>
        <v>1.408307746875</v>
      </c>
      <c r="L169" s="205" t="s">
        <v>71</v>
      </c>
      <c r="M169" s="206"/>
      <c r="N169" s="53"/>
      <c r="O169" s="30"/>
      <c r="P169" s="30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9"/>
      <c r="BY169" s="29"/>
      <c r="BZ169" s="29"/>
      <c r="CA169" s="29"/>
      <c r="CB169" s="29"/>
      <c r="CC169" s="29"/>
      <c r="CD169" s="29"/>
      <c r="CE169" s="29"/>
      <c r="CF169" s="29"/>
    </row>
    <row r="170" spans="1:408" s="31" customFormat="1" ht="15.75">
      <c r="A170" s="32" t="str">
        <f>IF(F170&lt;&gt;"",1+MAX($A$166:A169),"")</f>
        <v/>
      </c>
      <c r="B170" s="46"/>
      <c r="C170" s="47"/>
      <c r="D170" s="48"/>
      <c r="E170" s="49"/>
      <c r="F170" s="50"/>
      <c r="G170" s="129"/>
      <c r="H170" s="51"/>
      <c r="I170" s="52"/>
      <c r="J170" s="52"/>
      <c r="K170" s="52"/>
      <c r="L170" s="51"/>
      <c r="M170" s="53"/>
      <c r="N170" s="53"/>
      <c r="O170" s="30"/>
      <c r="P170" s="30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9"/>
      <c r="BY170" s="29"/>
      <c r="BZ170" s="29"/>
      <c r="CA170" s="29"/>
      <c r="CB170" s="29"/>
      <c r="CC170" s="29"/>
      <c r="CD170" s="29"/>
      <c r="CE170" s="29"/>
      <c r="CF170" s="29"/>
    </row>
    <row r="171" spans="1:408" s="31" customFormat="1" ht="15.75">
      <c r="A171" s="32" t="str">
        <f>IF(F171&lt;&gt;"",1+MAX($A$166:A170),"")</f>
        <v/>
      </c>
      <c r="B171" s="46"/>
      <c r="C171" s="47"/>
      <c r="D171" s="48"/>
      <c r="E171" s="49"/>
      <c r="F171" s="50"/>
      <c r="G171" s="129"/>
      <c r="H171" s="51"/>
      <c r="I171" s="52"/>
      <c r="J171" s="52"/>
      <c r="K171" s="52"/>
      <c r="L171" s="51"/>
      <c r="M171" s="53"/>
      <c r="N171" s="53"/>
      <c r="O171" s="30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9"/>
      <c r="BY171" s="29"/>
      <c r="BZ171" s="29"/>
      <c r="CA171" s="29"/>
      <c r="CB171" s="29"/>
      <c r="CC171" s="29"/>
      <c r="CD171" s="29"/>
      <c r="CE171" s="29"/>
      <c r="CF171" s="29"/>
    </row>
    <row r="172" spans="1:408" s="31" customFormat="1">
      <c r="A172" s="32" t="str">
        <f>IF(F172&lt;&gt;"",1+MAX($A$166:A171),"")</f>
        <v/>
      </c>
      <c r="B172" s="46"/>
      <c r="C172" s="47"/>
      <c r="D172" s="48"/>
      <c r="E172" s="49"/>
      <c r="F172" s="50"/>
      <c r="G172" s="129"/>
      <c r="H172" s="51"/>
      <c r="I172" s="52"/>
      <c r="J172" s="52"/>
      <c r="K172" s="52"/>
      <c r="L172" s="51"/>
      <c r="M172" s="53"/>
      <c r="N172" s="53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</row>
    <row r="173" spans="1:408" s="31" customFormat="1">
      <c r="A173" s="32" t="str">
        <f>IF(F173&lt;&gt;"",1+MAX($A$166:A172),"")</f>
        <v/>
      </c>
      <c r="B173" s="46"/>
      <c r="C173" s="47"/>
      <c r="D173" s="48"/>
      <c r="E173" s="49"/>
      <c r="F173" s="50"/>
      <c r="G173" s="129"/>
      <c r="H173" s="51"/>
      <c r="I173" s="52"/>
      <c r="J173" s="52"/>
      <c r="K173" s="52"/>
      <c r="L173" s="51"/>
      <c r="M173" s="53"/>
      <c r="N173" s="53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</row>
    <row r="174" spans="1:408" s="31" customFormat="1">
      <c r="A174" s="32" t="str">
        <f>IF(F174&lt;&gt;"",1+MAX($A$166:A173),"")</f>
        <v/>
      </c>
      <c r="B174" s="46"/>
      <c r="C174" s="47"/>
      <c r="D174" s="48"/>
      <c r="E174" s="49"/>
      <c r="F174" s="50"/>
      <c r="G174" s="129"/>
      <c r="H174" s="51"/>
      <c r="I174" s="52"/>
      <c r="J174" s="52"/>
      <c r="K174" s="52"/>
      <c r="L174" s="51"/>
      <c r="M174" s="53"/>
      <c r="N174" s="53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</row>
    <row r="175" spans="1:408" s="31" customFormat="1">
      <c r="A175" s="32" t="str">
        <f>IF(F175&lt;&gt;"",1+MAX($A$166:A174),"")</f>
        <v/>
      </c>
      <c r="B175" s="46"/>
      <c r="C175" s="47"/>
      <c r="D175" s="48"/>
      <c r="E175" s="49"/>
      <c r="F175" s="50"/>
      <c r="G175" s="129"/>
      <c r="H175" s="51"/>
      <c r="I175" s="52"/>
      <c r="J175" s="52"/>
      <c r="K175" s="52"/>
      <c r="L175" s="51"/>
      <c r="M175" s="53"/>
      <c r="N175" s="53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</row>
    <row r="176" spans="1:408" s="31" customFormat="1">
      <c r="A176" s="32" t="str">
        <f>IF(F176&lt;&gt;"",1+MAX($A$166:A175),"")</f>
        <v/>
      </c>
      <c r="B176" s="46"/>
      <c r="C176" s="47"/>
      <c r="D176" s="48"/>
      <c r="E176" s="49"/>
      <c r="F176" s="50"/>
      <c r="G176" s="129"/>
      <c r="H176" s="51"/>
      <c r="I176" s="52"/>
      <c r="J176" s="52"/>
      <c r="K176" s="52"/>
      <c r="L176" s="51"/>
      <c r="M176" s="53"/>
      <c r="N176" s="53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</row>
    <row r="177" spans="1:75" s="31" customFormat="1">
      <c r="A177" s="32" t="str">
        <f>IF(F177&lt;&gt;"",1+MAX($A$166:A176),"")</f>
        <v/>
      </c>
      <c r="B177" s="46"/>
      <c r="C177" s="47"/>
      <c r="D177" s="48"/>
      <c r="E177" s="49"/>
      <c r="F177" s="50"/>
      <c r="G177" s="129"/>
      <c r="H177" s="51"/>
      <c r="I177" s="52"/>
      <c r="J177" s="52"/>
      <c r="K177" s="52"/>
      <c r="L177" s="51"/>
      <c r="M177" s="53"/>
      <c r="N177" s="53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</row>
    <row r="178" spans="1:75" s="31" customFormat="1">
      <c r="A178" s="32" t="str">
        <f>IF(F178&lt;&gt;"",1+MAX($A$166:A177),"")</f>
        <v/>
      </c>
      <c r="B178" s="46"/>
      <c r="C178" s="47"/>
      <c r="D178" s="48"/>
      <c r="E178" s="49"/>
      <c r="F178" s="50"/>
      <c r="G178" s="129"/>
      <c r="H178" s="51"/>
      <c r="I178" s="52"/>
      <c r="J178" s="52"/>
      <c r="K178" s="52"/>
      <c r="L178" s="51"/>
      <c r="M178" s="53"/>
      <c r="N178" s="53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</row>
    <row r="179" spans="1:75" s="31" customFormat="1">
      <c r="A179" s="32" t="str">
        <f>IF(F179&lt;&gt;"",1+MAX($A$166:A178),"")</f>
        <v/>
      </c>
      <c r="B179" s="46"/>
      <c r="C179" s="47"/>
      <c r="D179" s="48"/>
      <c r="E179" s="49"/>
      <c r="F179" s="50"/>
      <c r="G179" s="129"/>
      <c r="H179" s="51"/>
      <c r="I179" s="52"/>
      <c r="J179" s="52"/>
      <c r="K179" s="52"/>
      <c r="L179" s="53"/>
      <c r="M179" s="53"/>
      <c r="N179" s="53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</row>
    <row r="180" spans="1:75" s="31" customFormat="1">
      <c r="A180" s="32" t="str">
        <f>IF(F180&lt;&gt;"",1+MAX($A$166:A179),"")</f>
        <v/>
      </c>
      <c r="B180" s="46"/>
      <c r="C180" s="47"/>
      <c r="D180" s="48"/>
      <c r="E180" s="49"/>
      <c r="F180" s="50"/>
      <c r="G180" s="129"/>
      <c r="H180" s="51"/>
      <c r="I180" s="52"/>
      <c r="J180" s="52"/>
      <c r="K180" s="52"/>
      <c r="L180" s="51"/>
      <c r="M180" s="53"/>
      <c r="N180" s="53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</row>
    <row r="181" spans="1:75" s="31" customFormat="1">
      <c r="A181" s="32" t="str">
        <f>IF(F181&lt;&gt;"",1+MAX($A$166:A180),"")</f>
        <v/>
      </c>
      <c r="B181" s="46"/>
      <c r="C181" s="47"/>
      <c r="D181" s="48"/>
      <c r="E181" s="49"/>
      <c r="F181" s="50"/>
      <c r="G181" s="129"/>
      <c r="H181" s="51"/>
      <c r="I181" s="52"/>
      <c r="J181" s="52"/>
      <c r="K181" s="52"/>
      <c r="L181" s="51"/>
      <c r="M181" s="53"/>
      <c r="N181" s="53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</row>
    <row r="182" spans="1:75" s="31" customFormat="1">
      <c r="A182" s="32" t="str">
        <f>IF(F182&lt;&gt;"",1+MAX($A$166:A181),"")</f>
        <v/>
      </c>
      <c r="B182" s="46"/>
      <c r="C182" s="47"/>
      <c r="D182" s="48"/>
      <c r="E182" s="49"/>
      <c r="F182" s="50"/>
      <c r="G182" s="129"/>
      <c r="H182" s="51"/>
      <c r="I182" s="52"/>
      <c r="J182" s="52"/>
      <c r="K182" s="52"/>
      <c r="L182" s="51"/>
      <c r="M182" s="53"/>
      <c r="N182" s="53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/>
    </row>
    <row r="183" spans="1:75" s="31" customFormat="1">
      <c r="A183" s="32" t="str">
        <f>IF(F183&lt;&gt;"",1+MAX($A$166:A182),"")</f>
        <v/>
      </c>
      <c r="B183" s="46"/>
      <c r="C183" s="47"/>
      <c r="D183" s="48"/>
      <c r="E183" s="49"/>
      <c r="F183" s="50"/>
      <c r="G183" s="129"/>
      <c r="H183" s="51"/>
      <c r="I183" s="52"/>
      <c r="J183" s="52"/>
      <c r="K183" s="52"/>
      <c r="L183" s="51"/>
      <c r="M183" s="53"/>
      <c r="N183" s="53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</row>
    <row r="184" spans="1:75" s="31" customFormat="1">
      <c r="A184" s="32" t="str">
        <f>IF(F184&lt;&gt;"",1+MAX($A$166:A183),"")</f>
        <v/>
      </c>
      <c r="B184" s="46"/>
      <c r="C184" s="47"/>
      <c r="D184" s="48"/>
      <c r="E184" s="49"/>
      <c r="F184" s="50"/>
      <c r="G184" s="129"/>
      <c r="H184" s="51"/>
      <c r="I184" s="52"/>
      <c r="J184" s="52"/>
      <c r="K184" s="52"/>
      <c r="L184" s="51"/>
      <c r="M184" s="53"/>
      <c r="N184" s="53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30"/>
      <c r="BQ184" s="30"/>
      <c r="BR184" s="30"/>
      <c r="BS184" s="30"/>
      <c r="BT184" s="30"/>
      <c r="BU184" s="30"/>
      <c r="BV184" s="30"/>
      <c r="BW184" s="30"/>
    </row>
    <row r="185" spans="1:75" s="31" customFormat="1">
      <c r="A185" s="32" t="str">
        <f>IF(F185&lt;&gt;"",1+MAX($A$166:A184),"")</f>
        <v/>
      </c>
      <c r="B185" s="46"/>
      <c r="C185" s="47"/>
      <c r="D185" s="48"/>
      <c r="E185" s="49"/>
      <c r="F185" s="50"/>
      <c r="G185" s="129"/>
      <c r="H185" s="51"/>
      <c r="I185" s="52"/>
      <c r="J185" s="52"/>
      <c r="K185" s="52"/>
      <c r="L185" s="51"/>
      <c r="M185" s="53"/>
      <c r="N185" s="53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30"/>
      <c r="BQ185" s="30"/>
      <c r="BR185" s="30"/>
      <c r="BS185" s="30"/>
      <c r="BT185" s="30"/>
      <c r="BU185" s="30"/>
      <c r="BV185" s="30"/>
      <c r="BW185" s="30"/>
    </row>
    <row r="186" spans="1:75" s="31" customFormat="1">
      <c r="A186" s="32" t="str">
        <f>IF(F186&lt;&gt;"",1+MAX($A$166:A185),"")</f>
        <v/>
      </c>
      <c r="B186" s="46"/>
      <c r="C186" s="47"/>
      <c r="D186" s="48"/>
      <c r="E186" s="49"/>
      <c r="F186" s="50"/>
      <c r="G186" s="129"/>
      <c r="H186" s="51"/>
      <c r="I186" s="52"/>
      <c r="J186" s="52"/>
      <c r="K186" s="52"/>
      <c r="L186" s="51"/>
      <c r="M186" s="53"/>
      <c r="N186" s="53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  <c r="BV186" s="30"/>
      <c r="BW186" s="30"/>
    </row>
    <row r="187" spans="1:75" s="31" customFormat="1">
      <c r="A187" s="32" t="str">
        <f>IF(F187&lt;&gt;"",1+MAX($A$166:A186),"")</f>
        <v/>
      </c>
      <c r="B187" s="46"/>
      <c r="C187" s="47"/>
      <c r="D187" s="48"/>
      <c r="E187" s="49"/>
      <c r="F187" s="50"/>
      <c r="G187" s="129"/>
      <c r="H187" s="51"/>
      <c r="I187" s="52"/>
      <c r="J187" s="52"/>
      <c r="K187" s="52"/>
      <c r="L187" s="51"/>
      <c r="M187" s="51"/>
      <c r="N187" s="51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  <c r="BM187" s="30"/>
      <c r="BN187" s="30"/>
      <c r="BO187" s="30"/>
      <c r="BP187" s="30"/>
      <c r="BQ187" s="30"/>
      <c r="BR187" s="30"/>
      <c r="BS187" s="30"/>
      <c r="BT187" s="30"/>
      <c r="BU187" s="30"/>
      <c r="BV187" s="30"/>
      <c r="BW187" s="30"/>
    </row>
    <row r="188" spans="1:75" s="31" customFormat="1">
      <c r="A188" s="32" t="str">
        <f>IF(F188&lt;&gt;"",1+MAX($A$166:A187),"")</f>
        <v/>
      </c>
      <c r="B188" s="46"/>
      <c r="C188" s="47"/>
      <c r="D188" s="48"/>
      <c r="E188" s="49"/>
      <c r="F188" s="50"/>
      <c r="G188" s="129"/>
      <c r="H188" s="51"/>
      <c r="I188" s="52"/>
      <c r="J188" s="52"/>
      <c r="K188" s="52"/>
      <c r="L188" s="51"/>
      <c r="M188" s="51"/>
      <c r="N188" s="51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  <c r="BM188" s="30"/>
      <c r="BN188" s="30"/>
      <c r="BO188" s="30"/>
      <c r="BP188" s="30"/>
      <c r="BQ188" s="30"/>
      <c r="BR188" s="30"/>
      <c r="BS188" s="30"/>
      <c r="BT188" s="30"/>
      <c r="BU188" s="30"/>
      <c r="BV188" s="30"/>
      <c r="BW188" s="30"/>
    </row>
    <row r="189" spans="1:75" s="31" customFormat="1">
      <c r="A189" s="32" t="str">
        <f>IF(F189&lt;&gt;"",1+MAX($A$166:A188),"")</f>
        <v/>
      </c>
      <c r="B189" s="46"/>
      <c r="C189" s="47"/>
      <c r="D189" s="48"/>
      <c r="E189" s="49"/>
      <c r="F189" s="50"/>
      <c r="G189" s="129"/>
      <c r="H189" s="51"/>
      <c r="I189" s="52"/>
      <c r="J189" s="52"/>
      <c r="K189" s="52"/>
      <c r="L189" s="51"/>
      <c r="M189" s="51"/>
      <c r="N189" s="51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  <c r="BM189" s="30"/>
      <c r="BN189" s="30"/>
      <c r="BO189" s="30"/>
      <c r="BP189" s="30"/>
      <c r="BQ189" s="30"/>
      <c r="BR189" s="30"/>
      <c r="BS189" s="30"/>
      <c r="BT189" s="30"/>
      <c r="BU189" s="30"/>
      <c r="BV189" s="30"/>
      <c r="BW189" s="30"/>
    </row>
    <row r="190" spans="1:75" s="31" customFormat="1">
      <c r="A190" s="32" t="str">
        <f>IF(F190&lt;&gt;"",1+MAX($A$166:A189),"")</f>
        <v/>
      </c>
      <c r="B190" s="46"/>
      <c r="C190" s="47"/>
      <c r="D190" s="48"/>
      <c r="E190" s="49"/>
      <c r="F190" s="50"/>
      <c r="G190" s="129"/>
      <c r="H190" s="51"/>
      <c r="I190" s="52"/>
      <c r="J190" s="52"/>
      <c r="K190" s="52"/>
      <c r="L190" s="51"/>
      <c r="M190" s="51"/>
      <c r="N190" s="51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  <c r="BM190" s="30"/>
      <c r="BN190" s="30"/>
      <c r="BO190" s="30"/>
      <c r="BP190" s="30"/>
      <c r="BQ190" s="30"/>
      <c r="BR190" s="30"/>
      <c r="BS190" s="30"/>
      <c r="BT190" s="30"/>
      <c r="BU190" s="30"/>
      <c r="BV190" s="30"/>
      <c r="BW190" s="30"/>
    </row>
    <row r="191" spans="1:75" s="31" customFormat="1">
      <c r="A191" s="32" t="str">
        <f>IF(F191&lt;&gt;"",1+MAX($A$166:A190),"")</f>
        <v/>
      </c>
      <c r="B191" s="46"/>
      <c r="C191" s="47"/>
      <c r="D191" s="48"/>
      <c r="E191" s="49"/>
      <c r="F191" s="50"/>
      <c r="G191" s="129"/>
      <c r="H191" s="51"/>
      <c r="I191" s="52"/>
      <c r="J191" s="52"/>
      <c r="K191" s="52"/>
      <c r="L191" s="51"/>
      <c r="M191" s="51"/>
      <c r="N191" s="51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  <c r="BM191" s="30"/>
      <c r="BN191" s="30"/>
      <c r="BO191" s="30"/>
      <c r="BP191" s="30"/>
      <c r="BQ191" s="30"/>
      <c r="BR191" s="30"/>
      <c r="BS191" s="30"/>
      <c r="BT191" s="30"/>
      <c r="BU191" s="30"/>
      <c r="BV191" s="30"/>
      <c r="BW191" s="30"/>
    </row>
    <row r="192" spans="1:75" s="31" customFormat="1">
      <c r="A192" s="32" t="str">
        <f>IF(F192&lt;&gt;"",1+MAX($A$166:A191),"")</f>
        <v/>
      </c>
      <c r="B192" s="46"/>
      <c r="C192" s="47"/>
      <c r="D192" s="48"/>
      <c r="E192" s="49"/>
      <c r="F192" s="50"/>
      <c r="G192" s="129"/>
      <c r="H192" s="51"/>
      <c r="I192" s="52"/>
      <c r="J192" s="52"/>
      <c r="K192" s="52"/>
      <c r="L192" s="51"/>
      <c r="M192" s="51"/>
      <c r="N192" s="51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  <c r="BM192" s="30"/>
      <c r="BN192" s="30"/>
      <c r="BO192" s="30"/>
      <c r="BP192" s="30"/>
      <c r="BQ192" s="30"/>
      <c r="BR192" s="30"/>
      <c r="BS192" s="30"/>
      <c r="BT192" s="30"/>
      <c r="BU192" s="30"/>
      <c r="BV192" s="30"/>
      <c r="BW192" s="30"/>
    </row>
    <row r="193" spans="1:75" s="31" customFormat="1">
      <c r="A193" s="32" t="str">
        <f>IF(F193&lt;&gt;"",1+MAX($A$166:A192),"")</f>
        <v/>
      </c>
      <c r="B193" s="46"/>
      <c r="C193" s="47"/>
      <c r="D193" s="48"/>
      <c r="E193" s="49"/>
      <c r="F193" s="50"/>
      <c r="G193" s="129"/>
      <c r="H193" s="51"/>
      <c r="I193" s="52"/>
      <c r="J193" s="52"/>
      <c r="K193" s="52"/>
      <c r="L193" s="51"/>
      <c r="M193" s="51"/>
      <c r="N193" s="51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  <c r="BM193" s="30"/>
      <c r="BN193" s="30"/>
      <c r="BO193" s="30"/>
      <c r="BP193" s="30"/>
      <c r="BQ193" s="30"/>
      <c r="BR193" s="30"/>
      <c r="BS193" s="30"/>
      <c r="BT193" s="30"/>
      <c r="BU193" s="30"/>
      <c r="BV193" s="30"/>
      <c r="BW193" s="30"/>
    </row>
    <row r="194" spans="1:75" s="31" customFormat="1">
      <c r="A194" s="32" t="str">
        <f>IF(F194&lt;&gt;"",1+MAX($A$166:A193),"")</f>
        <v/>
      </c>
      <c r="B194" s="46"/>
      <c r="C194" s="47"/>
      <c r="D194" s="48"/>
      <c r="E194" s="49"/>
      <c r="F194" s="50"/>
      <c r="G194" s="129"/>
      <c r="H194" s="51"/>
      <c r="I194" s="52"/>
      <c r="J194" s="52"/>
      <c r="K194" s="52"/>
      <c r="L194" s="51"/>
      <c r="M194" s="51"/>
      <c r="N194" s="51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  <c r="BM194" s="30"/>
      <c r="BN194" s="30"/>
      <c r="BO194" s="30"/>
      <c r="BP194" s="30"/>
      <c r="BQ194" s="30"/>
      <c r="BR194" s="30"/>
      <c r="BS194" s="30"/>
      <c r="BT194" s="30"/>
      <c r="BU194" s="30"/>
      <c r="BV194" s="30"/>
      <c r="BW194" s="30"/>
    </row>
    <row r="195" spans="1:75" s="31" customFormat="1">
      <c r="A195" s="32" t="str">
        <f>IF(F195&lt;&gt;"",1+MAX($A$166:A194),"")</f>
        <v/>
      </c>
      <c r="B195" s="46"/>
      <c r="C195" s="47"/>
      <c r="D195" s="48"/>
      <c r="E195" s="49"/>
      <c r="F195" s="50"/>
      <c r="G195" s="129"/>
      <c r="H195" s="51"/>
      <c r="I195" s="52"/>
      <c r="J195" s="52"/>
      <c r="K195" s="52"/>
      <c r="L195" s="51"/>
      <c r="M195" s="51"/>
      <c r="N195" s="51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  <c r="BN195" s="30"/>
      <c r="BO195" s="30"/>
      <c r="BP195" s="30"/>
      <c r="BQ195" s="30"/>
      <c r="BR195" s="30"/>
      <c r="BS195" s="30"/>
      <c r="BT195" s="30"/>
      <c r="BU195" s="30"/>
      <c r="BV195" s="30"/>
      <c r="BW195" s="30"/>
    </row>
    <row r="196" spans="1:75" s="31" customFormat="1">
      <c r="A196" s="32" t="str">
        <f>IF(F196&lt;&gt;"",1+MAX($A$166:A195),"")</f>
        <v/>
      </c>
      <c r="B196" s="46"/>
      <c r="C196" s="47"/>
      <c r="D196" s="48"/>
      <c r="E196" s="49"/>
      <c r="F196" s="50"/>
      <c r="G196" s="129"/>
      <c r="H196" s="51"/>
      <c r="I196" s="52"/>
      <c r="J196" s="52"/>
      <c r="K196" s="52"/>
      <c r="L196" s="51"/>
      <c r="M196" s="51"/>
      <c r="N196" s="51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  <c r="BM196" s="30"/>
      <c r="BN196" s="30"/>
      <c r="BO196" s="30"/>
      <c r="BP196" s="30"/>
      <c r="BQ196" s="30"/>
      <c r="BR196" s="30"/>
      <c r="BS196" s="30"/>
      <c r="BT196" s="30"/>
      <c r="BU196" s="30"/>
      <c r="BV196" s="30"/>
      <c r="BW196" s="30"/>
    </row>
    <row r="197" spans="1:75" s="31" customFormat="1">
      <c r="A197" s="32" t="str">
        <f>IF(F197&lt;&gt;"",1+MAX($A$166:A196),"")</f>
        <v/>
      </c>
      <c r="B197" s="46"/>
      <c r="C197" s="47"/>
      <c r="D197" s="48"/>
      <c r="E197" s="49"/>
      <c r="F197" s="50"/>
      <c r="G197" s="129"/>
      <c r="H197" s="51"/>
      <c r="I197" s="52"/>
      <c r="J197" s="52"/>
      <c r="K197" s="52"/>
      <c r="L197" s="51"/>
      <c r="M197" s="51"/>
      <c r="N197" s="51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  <c r="BM197" s="30"/>
      <c r="BN197" s="30"/>
      <c r="BO197" s="30"/>
      <c r="BP197" s="30"/>
      <c r="BQ197" s="30"/>
      <c r="BR197" s="30"/>
      <c r="BS197" s="30"/>
      <c r="BT197" s="30"/>
      <c r="BU197" s="30"/>
      <c r="BV197" s="30"/>
      <c r="BW197" s="30"/>
    </row>
    <row r="198" spans="1:75" s="31" customFormat="1">
      <c r="A198" s="32" t="str">
        <f>IF(F198&lt;&gt;"",1+MAX($A$166:A197),"")</f>
        <v/>
      </c>
      <c r="B198" s="46"/>
      <c r="C198" s="47"/>
      <c r="D198" s="48"/>
      <c r="E198" s="49"/>
      <c r="F198" s="50"/>
      <c r="G198" s="129"/>
      <c r="H198" s="51"/>
      <c r="I198" s="52"/>
      <c r="J198" s="52"/>
      <c r="K198" s="52"/>
      <c r="L198" s="51"/>
      <c r="M198" s="51"/>
      <c r="N198" s="51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  <c r="BN198" s="30"/>
      <c r="BO198" s="30"/>
      <c r="BP198" s="30"/>
      <c r="BQ198" s="30"/>
      <c r="BR198" s="30"/>
      <c r="BS198" s="30"/>
      <c r="BT198" s="30"/>
      <c r="BU198" s="30"/>
      <c r="BV198" s="30"/>
      <c r="BW198" s="30"/>
    </row>
    <row r="199" spans="1:75" s="31" customFormat="1">
      <c r="A199" s="32" t="str">
        <f>IF(F199&lt;&gt;"",1+MAX($A$166:A198),"")</f>
        <v/>
      </c>
      <c r="B199" s="46"/>
      <c r="C199" s="47"/>
      <c r="D199" s="48"/>
      <c r="E199" s="49"/>
      <c r="F199" s="50"/>
      <c r="G199" s="129"/>
      <c r="H199" s="51"/>
      <c r="I199" s="52"/>
      <c r="J199" s="52"/>
      <c r="K199" s="52"/>
      <c r="L199" s="51"/>
      <c r="M199" s="51"/>
      <c r="N199" s="51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  <c r="BV199" s="30"/>
      <c r="BW199" s="30"/>
    </row>
    <row r="200" spans="1:75" s="31" customFormat="1">
      <c r="A200" s="32" t="str">
        <f>IF(F200&lt;&gt;"",1+MAX($A$166:A199),"")</f>
        <v/>
      </c>
      <c r="B200" s="46"/>
      <c r="C200" s="47"/>
      <c r="D200" s="48"/>
      <c r="E200" s="49"/>
      <c r="F200" s="50"/>
      <c r="G200" s="129"/>
      <c r="H200" s="51"/>
      <c r="I200" s="52"/>
      <c r="J200" s="52"/>
      <c r="K200" s="52"/>
      <c r="L200" s="51"/>
      <c r="M200" s="51"/>
      <c r="N200" s="51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0"/>
      <c r="BU200" s="30"/>
      <c r="BV200" s="30"/>
      <c r="BW200" s="30"/>
    </row>
    <row r="201" spans="1:75" s="31" customFormat="1">
      <c r="A201" s="32" t="str">
        <f>IF(F201&lt;&gt;"",1+MAX($A$166:A200),"")</f>
        <v/>
      </c>
      <c r="B201" s="46"/>
      <c r="C201" s="47"/>
      <c r="D201" s="48"/>
      <c r="E201" s="49"/>
      <c r="F201" s="50"/>
      <c r="G201" s="129"/>
      <c r="H201" s="51"/>
      <c r="I201" s="52"/>
      <c r="J201" s="52"/>
      <c r="K201" s="52"/>
      <c r="L201" s="51"/>
      <c r="M201" s="51"/>
      <c r="N201" s="51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0"/>
      <c r="BU201" s="30"/>
      <c r="BV201" s="30"/>
      <c r="BW201" s="30"/>
    </row>
    <row r="202" spans="1:75" s="31" customFormat="1">
      <c r="A202" s="32" t="str">
        <f>IF(F202&lt;&gt;"",1+MAX($A$166:A201),"")</f>
        <v/>
      </c>
      <c r="B202" s="46"/>
      <c r="C202" s="47"/>
      <c r="D202" s="48"/>
      <c r="E202" s="49"/>
      <c r="F202" s="50"/>
      <c r="G202" s="129"/>
      <c r="H202" s="51"/>
      <c r="I202" s="52"/>
      <c r="J202" s="52"/>
      <c r="K202" s="52"/>
      <c r="L202" s="51"/>
      <c r="M202" s="51"/>
      <c r="N202" s="51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</row>
    <row r="203" spans="1:75" s="31" customFormat="1">
      <c r="A203" s="32" t="str">
        <f>IF(F203&lt;&gt;"",1+MAX($A$166:A202),"")</f>
        <v/>
      </c>
      <c r="B203" s="46"/>
      <c r="C203" s="137"/>
      <c r="D203" s="138"/>
      <c r="E203" s="30"/>
      <c r="F203" s="139"/>
      <c r="G203" s="140"/>
      <c r="H203" s="141"/>
      <c r="I203" s="142"/>
      <c r="J203" s="142"/>
      <c r="K203" s="142"/>
      <c r="L203" s="30"/>
      <c r="M203" s="51"/>
      <c r="N203" s="51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</row>
    <row r="204" spans="1:75" s="31" customFormat="1">
      <c r="A204" s="32" t="str">
        <f>IF(F204&lt;&gt;"",1+MAX($A$166:A203),"")</f>
        <v/>
      </c>
      <c r="B204" s="46"/>
      <c r="C204" s="137"/>
      <c r="D204" s="138"/>
      <c r="E204" s="30"/>
      <c r="F204" s="139"/>
      <c r="G204" s="140"/>
      <c r="H204" s="141"/>
      <c r="I204" s="142"/>
      <c r="J204" s="142"/>
      <c r="K204" s="142"/>
      <c r="L204" s="30"/>
      <c r="M204" s="51"/>
      <c r="N204" s="51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0"/>
      <c r="BU204" s="30"/>
      <c r="BV204" s="30"/>
      <c r="BW204" s="30"/>
    </row>
    <row r="205" spans="1:75" s="31" customFormat="1">
      <c r="A205" s="32" t="str">
        <f>IF(F205&lt;&gt;"",1+MAX($A$166:A204),"")</f>
        <v/>
      </c>
      <c r="B205" s="46"/>
      <c r="C205" s="137"/>
      <c r="D205" s="138"/>
      <c r="E205" s="30"/>
      <c r="F205" s="139"/>
      <c r="G205" s="140"/>
      <c r="H205" s="141"/>
      <c r="I205" s="142"/>
      <c r="J205" s="142"/>
      <c r="K205" s="142"/>
      <c r="L205" s="30"/>
      <c r="M205" s="51"/>
      <c r="N205" s="51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0"/>
      <c r="BU205" s="30"/>
      <c r="BV205" s="30"/>
      <c r="BW205" s="30"/>
    </row>
    <row r="206" spans="1:75" s="31" customFormat="1">
      <c r="A206" s="32" t="str">
        <f>IF(F206&lt;&gt;"",1+MAX($A$166:A205),"")</f>
        <v/>
      </c>
      <c r="B206" s="46"/>
      <c r="C206" s="137"/>
      <c r="D206" s="138"/>
      <c r="E206" s="30"/>
      <c r="F206" s="139"/>
      <c r="G206" s="140"/>
      <c r="H206" s="141"/>
      <c r="I206" s="142"/>
      <c r="J206" s="142"/>
      <c r="K206" s="142"/>
      <c r="L206" s="30"/>
      <c r="M206" s="51"/>
      <c r="N206" s="51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0"/>
      <c r="BU206" s="30"/>
      <c r="BV206" s="30"/>
      <c r="BW206" s="30"/>
    </row>
    <row r="207" spans="1:75" s="31" customFormat="1">
      <c r="A207" s="32" t="str">
        <f>IF(F207&lt;&gt;"",1+MAX($A$166:A206),"")</f>
        <v/>
      </c>
      <c r="B207" s="46"/>
      <c r="C207" s="137"/>
      <c r="D207" s="138"/>
      <c r="E207" s="30"/>
      <c r="F207" s="139"/>
      <c r="G207" s="140"/>
      <c r="H207" s="141"/>
      <c r="I207" s="142"/>
      <c r="J207" s="142"/>
      <c r="K207" s="142"/>
      <c r="L207" s="30"/>
      <c r="M207" s="51"/>
      <c r="N207" s="51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  <c r="BV207" s="30"/>
      <c r="BW207" s="30"/>
    </row>
    <row r="208" spans="1:75" s="31" customFormat="1">
      <c r="A208" s="32" t="str">
        <f>IF(F208&lt;&gt;"",1+MAX($A$166:A207),"")</f>
        <v/>
      </c>
      <c r="B208" s="46"/>
      <c r="C208" s="137"/>
      <c r="D208" s="138"/>
      <c r="E208" s="30"/>
      <c r="F208" s="139"/>
      <c r="G208" s="140"/>
      <c r="H208" s="141"/>
      <c r="I208" s="142"/>
      <c r="J208" s="142"/>
      <c r="K208" s="142"/>
      <c r="L208" s="30"/>
      <c r="M208" s="51"/>
      <c r="N208" s="51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0"/>
      <c r="BU208" s="30"/>
      <c r="BV208" s="30"/>
      <c r="BW208" s="30"/>
    </row>
    <row r="209" spans="1:75" s="31" customFormat="1">
      <c r="A209" s="32" t="str">
        <f>IF(F209&lt;&gt;"",1+MAX($A$166:A208),"")</f>
        <v/>
      </c>
      <c r="B209" s="46"/>
      <c r="C209" s="137"/>
      <c r="D209" s="138"/>
      <c r="E209" s="30"/>
      <c r="F209" s="139"/>
      <c r="G209" s="140"/>
      <c r="H209" s="141"/>
      <c r="I209" s="142"/>
      <c r="J209" s="142"/>
      <c r="K209" s="142"/>
      <c r="L209" s="30"/>
      <c r="M209" s="51"/>
      <c r="N209" s="51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  <c r="BV209" s="30"/>
      <c r="BW209" s="30"/>
    </row>
    <row r="210" spans="1:75">
      <c r="A210" s="32" t="str">
        <f>IF(F210&lt;&gt;"",1+MAX($A$166:A209),"")</f>
        <v/>
      </c>
      <c r="M210" s="51"/>
      <c r="N210" s="51"/>
    </row>
    <row r="211" spans="1:75">
      <c r="A211" s="32" t="str">
        <f>IF(F211&lt;&gt;"",1+MAX($A$166:A210),"")</f>
        <v/>
      </c>
      <c r="M211" s="51"/>
      <c r="N211" s="51"/>
    </row>
    <row r="212" spans="1:75">
      <c r="A212" s="32" t="str">
        <f>IF(F212&lt;&gt;"",1+MAX($A$166:A211),"")</f>
        <v/>
      </c>
      <c r="M212" s="51"/>
      <c r="N212" s="51"/>
    </row>
    <row r="213" spans="1:75">
      <c r="A213" s="32" t="str">
        <f>IF(F213&lt;&gt;"",1+MAX($A$166:A212),"")</f>
        <v/>
      </c>
      <c r="M213" s="51"/>
      <c r="N213" s="51"/>
    </row>
    <row r="214" spans="1:75">
      <c r="A214" s="32" t="str">
        <f>IF(F214&lt;&gt;"",1+MAX($A$166:A213),"")</f>
        <v/>
      </c>
      <c r="M214" s="51"/>
      <c r="N214" s="51"/>
    </row>
    <row r="215" spans="1:75">
      <c r="A215" s="32" t="str">
        <f>IF(F215&lt;&gt;"",1+MAX($A$166:A214),"")</f>
        <v/>
      </c>
      <c r="M215" s="51"/>
      <c r="N215" s="51"/>
    </row>
    <row r="216" spans="1:75">
      <c r="A216" s="32" t="str">
        <f>IF(F216&lt;&gt;"",1+MAX($A$166:A215),"")</f>
        <v/>
      </c>
      <c r="M216" s="51"/>
      <c r="N216" s="51"/>
    </row>
    <row r="217" spans="1:75">
      <c r="A217" s="32" t="str">
        <f>IF(F217&lt;&gt;"",1+MAX($A$166:A216),"")</f>
        <v/>
      </c>
      <c r="M217" s="51"/>
      <c r="N217" s="51"/>
    </row>
    <row r="218" spans="1:75">
      <c r="A218" s="32" t="str">
        <f>IF(F218&lt;&gt;"",1+MAX($A$166:A217),"")</f>
        <v/>
      </c>
      <c r="M218" s="51"/>
      <c r="N218" s="51"/>
    </row>
    <row r="219" spans="1:75">
      <c r="A219" s="32" t="str">
        <f>IF(F219&lt;&gt;"",1+MAX($A$166:A218),"")</f>
        <v/>
      </c>
      <c r="M219" s="51"/>
      <c r="N219" s="51"/>
    </row>
    <row r="220" spans="1:75">
      <c r="A220" s="32" t="str">
        <f>IF(F220&lt;&gt;"",1+MAX($A$166:A219),"")</f>
        <v/>
      </c>
      <c r="M220" s="51"/>
      <c r="N220" s="51"/>
    </row>
    <row r="221" spans="1:75">
      <c r="A221" s="32" t="str">
        <f>IF(F221&lt;&gt;"",1+MAX($A$166:A220),"")</f>
        <v/>
      </c>
      <c r="M221" s="51"/>
      <c r="N221" s="51"/>
    </row>
    <row r="222" spans="1:75">
      <c r="A222" s="32" t="str">
        <f>IF(F222&lt;&gt;"",1+MAX($A$166:A221),"")</f>
        <v/>
      </c>
      <c r="M222" s="51"/>
      <c r="N222" s="51"/>
    </row>
    <row r="223" spans="1:75">
      <c r="A223" s="32" t="str">
        <f>IF(F223&lt;&gt;"",1+MAX($A$166:A222),"")</f>
        <v/>
      </c>
      <c r="M223" s="51"/>
      <c r="N223" s="51"/>
    </row>
    <row r="224" spans="1:75">
      <c r="A224" s="32" t="str">
        <f>IF(F224&lt;&gt;"",1+MAX($A$166:A223),"")</f>
        <v/>
      </c>
      <c r="M224" s="51"/>
      <c r="N224" s="51"/>
    </row>
    <row r="225" spans="1:14">
      <c r="A225" s="32" t="str">
        <f>IF(F225&lt;&gt;"",1+MAX($A$166:A224),"")</f>
        <v/>
      </c>
      <c r="M225" s="51"/>
      <c r="N225" s="51"/>
    </row>
    <row r="226" spans="1:14">
      <c r="A226" s="32" t="str">
        <f>IF(F226&lt;&gt;"",1+MAX($A$166:A225),"")</f>
        <v/>
      </c>
      <c r="M226" s="51"/>
      <c r="N226" s="51"/>
    </row>
    <row r="227" spans="1:14">
      <c r="A227" s="32" t="str">
        <f>IF(F227&lt;&gt;"",1+MAX($A$166:A226),"")</f>
        <v/>
      </c>
      <c r="M227" s="51"/>
      <c r="N227" s="51"/>
    </row>
    <row r="228" spans="1:14">
      <c r="A228" s="32" t="str">
        <f>IF(F228&lt;&gt;"",1+MAX($A$166:A227),"")</f>
        <v/>
      </c>
      <c r="M228" s="51"/>
      <c r="N228" s="51"/>
    </row>
    <row r="229" spans="1:14">
      <c r="A229" s="32" t="str">
        <f>IF(F229&lt;&gt;"",1+MAX($A$166:A228),"")</f>
        <v/>
      </c>
      <c r="M229" s="51"/>
      <c r="N229" s="51"/>
    </row>
    <row r="230" spans="1:14">
      <c r="A230" s="32" t="str">
        <f>IF(F230&lt;&gt;"",1+MAX($A$166:A229),"")</f>
        <v/>
      </c>
      <c r="M230" s="51"/>
      <c r="N230" s="51"/>
    </row>
    <row r="231" spans="1:14">
      <c r="A231" s="32" t="str">
        <f>IF(F231&lt;&gt;"",1+MAX($A$166:A230),"")</f>
        <v/>
      </c>
      <c r="M231" s="51"/>
      <c r="N231" s="51"/>
    </row>
    <row r="232" spans="1:14">
      <c r="A232" s="32" t="str">
        <f>IF(F232&lt;&gt;"",1+MAX($A$166:A231),"")</f>
        <v/>
      </c>
      <c r="M232" s="51"/>
      <c r="N232" s="51"/>
    </row>
    <row r="233" spans="1:14">
      <c r="A233" s="32" t="str">
        <f>IF(F233&lt;&gt;"",1+MAX($A$166:A232),"")</f>
        <v/>
      </c>
      <c r="M233" s="51"/>
      <c r="N233" s="51"/>
    </row>
    <row r="234" spans="1:14">
      <c r="A234" s="32" t="str">
        <f>IF(F234&lt;&gt;"",1+MAX($A$166:A233),"")</f>
        <v/>
      </c>
      <c r="M234" s="51"/>
      <c r="N234" s="51"/>
    </row>
    <row r="235" spans="1:14">
      <c r="A235" s="32" t="str">
        <f>IF(F235&lt;&gt;"",1+MAX($A$166:A234),"")</f>
        <v/>
      </c>
      <c r="M235" s="51"/>
      <c r="N235" s="51"/>
    </row>
    <row r="236" spans="1:14">
      <c r="A236" s="32" t="str">
        <f>IF(F236&lt;&gt;"",1+MAX($A$166:A235),"")</f>
        <v/>
      </c>
      <c r="M236" s="51"/>
      <c r="N236" s="51"/>
    </row>
    <row r="237" spans="1:14">
      <c r="A237" s="32" t="str">
        <f>IF(F237&lt;&gt;"",1+MAX($A$166:A236),"")</f>
        <v/>
      </c>
      <c r="M237" s="51"/>
      <c r="N237" s="51"/>
    </row>
    <row r="238" spans="1:14">
      <c r="A238" s="32" t="str">
        <f>IF(F238&lt;&gt;"",1+MAX($A$166:A237),"")</f>
        <v/>
      </c>
      <c r="M238" s="51"/>
      <c r="N238" s="51"/>
    </row>
    <row r="239" spans="1:14">
      <c r="A239" s="32" t="str">
        <f>IF(F239&lt;&gt;"",1+MAX($A$166:A238),"")</f>
        <v/>
      </c>
      <c r="M239" s="51"/>
      <c r="N239" s="51"/>
    </row>
    <row r="240" spans="1:14">
      <c r="A240" s="32" t="str">
        <f>IF(F240&lt;&gt;"",1+MAX($A$166:A239),"")</f>
        <v/>
      </c>
      <c r="M240" s="51"/>
      <c r="N240" s="51"/>
    </row>
    <row r="241" spans="1:14">
      <c r="A241" s="32" t="str">
        <f>IF(F241&lt;&gt;"",1+MAX($A$166:A240),"")</f>
        <v/>
      </c>
      <c r="M241" s="51"/>
      <c r="N241" s="51"/>
    </row>
    <row r="242" spans="1:14">
      <c r="A242" s="32" t="str">
        <f>IF(F242&lt;&gt;"",1+MAX($A$166:A241),"")</f>
        <v/>
      </c>
      <c r="M242" s="51"/>
      <c r="N242" s="51"/>
    </row>
    <row r="243" spans="1:14">
      <c r="A243" s="32" t="str">
        <f>IF(F243&lt;&gt;"",1+MAX($A$166:A242),"")</f>
        <v/>
      </c>
      <c r="M243" s="51"/>
      <c r="N243" s="51"/>
    </row>
    <row r="244" spans="1:14">
      <c r="A244" s="32" t="str">
        <f>IF(F244&lt;&gt;"",1+MAX($A$166:A243),"")</f>
        <v/>
      </c>
      <c r="M244" s="51"/>
      <c r="N244" s="51"/>
    </row>
    <row r="245" spans="1:14">
      <c r="A245" s="32" t="str">
        <f>IF(F245&lt;&gt;"",1+MAX($A$166:A244),"")</f>
        <v/>
      </c>
      <c r="M245" s="51"/>
      <c r="N245" s="51"/>
    </row>
    <row r="246" spans="1:14">
      <c r="A246" s="32" t="str">
        <f>IF(F246&lt;&gt;"",1+MAX($A$166:A245),"")</f>
        <v/>
      </c>
      <c r="M246" s="51"/>
      <c r="N246" s="51"/>
    </row>
    <row r="247" spans="1:14">
      <c r="A247" s="32" t="str">
        <f>IF(F247&lt;&gt;"",1+MAX($A$166:A246),"")</f>
        <v/>
      </c>
      <c r="M247" s="51"/>
      <c r="N247" s="51"/>
    </row>
    <row r="248" spans="1:14">
      <c r="A248" s="32" t="str">
        <f>IF(F248&lt;&gt;"",1+MAX($A$166:A247),"")</f>
        <v/>
      </c>
      <c r="M248" s="51"/>
      <c r="N248" s="51"/>
    </row>
    <row r="249" spans="1:14">
      <c r="A249" s="32" t="str">
        <f>IF(F249&lt;&gt;"",1+MAX($A$166:A248),"")</f>
        <v/>
      </c>
      <c r="M249" s="51"/>
      <c r="N249" s="51"/>
    </row>
    <row r="250" spans="1:14">
      <c r="A250" s="32" t="str">
        <f>IF(F250&lt;&gt;"",1+MAX($A$166:A249),"")</f>
        <v/>
      </c>
      <c r="M250" s="51"/>
      <c r="N250" s="51"/>
    </row>
    <row r="251" spans="1:14">
      <c r="A251" s="32" t="str">
        <f>IF(F251&lt;&gt;"",1+MAX($A$166:A250),"")</f>
        <v/>
      </c>
      <c r="M251" s="51"/>
      <c r="N251" s="51"/>
    </row>
    <row r="252" spans="1:14">
      <c r="A252" s="32" t="str">
        <f>IF(F252&lt;&gt;"",1+MAX($A$166:A251),"")</f>
        <v/>
      </c>
      <c r="M252" s="51"/>
      <c r="N252" s="51"/>
    </row>
    <row r="253" spans="1:14">
      <c r="A253" s="32" t="str">
        <f>IF(F253&lt;&gt;"",1+MAX($A$166:A252),"")</f>
        <v/>
      </c>
      <c r="M253" s="51"/>
      <c r="N253" s="51"/>
    </row>
    <row r="254" spans="1:14">
      <c r="A254" s="32" t="str">
        <f>IF(F254&lt;&gt;"",1+MAX($A$166:A253),"")</f>
        <v/>
      </c>
      <c r="M254" s="51"/>
      <c r="N254" s="51"/>
    </row>
    <row r="255" spans="1:14">
      <c r="A255" s="32" t="str">
        <f>IF(F255&lt;&gt;"",1+MAX($A$166:A254),"")</f>
        <v/>
      </c>
      <c r="M255" s="51"/>
      <c r="N255" s="51"/>
    </row>
    <row r="256" spans="1:14">
      <c r="A256" s="32" t="str">
        <f>IF(F256&lt;&gt;"",1+MAX($A$166:A255),"")</f>
        <v/>
      </c>
      <c r="M256" s="51"/>
      <c r="N256" s="51"/>
    </row>
    <row r="257" spans="1:14">
      <c r="A257" s="32" t="str">
        <f>IF(F257&lt;&gt;"",1+MAX($A$166:A256),"")</f>
        <v/>
      </c>
      <c r="M257" s="51"/>
      <c r="N257" s="51"/>
    </row>
    <row r="258" spans="1:14">
      <c r="A258" s="32" t="str">
        <f>IF(F258&lt;&gt;"",1+MAX($A$166:A257),"")</f>
        <v/>
      </c>
      <c r="M258" s="51"/>
      <c r="N258" s="51"/>
    </row>
    <row r="259" spans="1:14">
      <c r="A259" s="32" t="str">
        <f>IF(F259&lt;&gt;"",1+MAX($A$166:A258),"")</f>
        <v/>
      </c>
      <c r="M259" s="51"/>
      <c r="N259" s="51"/>
    </row>
    <row r="260" spans="1:14">
      <c r="A260" s="32" t="str">
        <f>IF(F260&lt;&gt;"",1+MAX($A$166:A259),"")</f>
        <v/>
      </c>
      <c r="M260" s="51"/>
      <c r="N260" s="51"/>
    </row>
    <row r="261" spans="1:14">
      <c r="A261" s="32" t="str">
        <f>IF(F261&lt;&gt;"",1+MAX($A$166:A260),"")</f>
        <v/>
      </c>
      <c r="M261" s="51"/>
      <c r="N261" s="51"/>
    </row>
    <row r="262" spans="1:14">
      <c r="A262" s="32" t="str">
        <f>IF(F262&lt;&gt;"",1+MAX($A$166:A261),"")</f>
        <v/>
      </c>
      <c r="M262" s="51"/>
      <c r="N262" s="51"/>
    </row>
    <row r="263" spans="1:14">
      <c r="A263" s="32" t="str">
        <f>IF(F263&lt;&gt;"",1+MAX($A$166:A262),"")</f>
        <v/>
      </c>
      <c r="M263" s="51"/>
      <c r="N263" s="51"/>
    </row>
    <row r="264" spans="1:14">
      <c r="A264" s="32" t="str">
        <f>IF(F264&lt;&gt;"",1+MAX($A$166:A263),"")</f>
        <v/>
      </c>
      <c r="M264" s="51"/>
      <c r="N264" s="51"/>
    </row>
    <row r="265" spans="1:14">
      <c r="A265" s="32" t="str">
        <f>IF(F265&lt;&gt;"",1+MAX($A$166:A264),"")</f>
        <v/>
      </c>
      <c r="M265" s="51"/>
      <c r="N265" s="51"/>
    </row>
    <row r="266" spans="1:14">
      <c r="A266" s="32" t="str">
        <f>IF(F266&lt;&gt;"",1+MAX($A$166:A265),"")</f>
        <v/>
      </c>
      <c r="M266" s="51"/>
      <c r="N266" s="51"/>
    </row>
    <row r="267" spans="1:14">
      <c r="A267" s="32" t="str">
        <f>IF(F267&lt;&gt;"",1+MAX($A$166:A266),"")</f>
        <v/>
      </c>
      <c r="M267" s="51"/>
      <c r="N267" s="51"/>
    </row>
    <row r="268" spans="1:14">
      <c r="A268" s="32" t="str">
        <f>IF(F268&lt;&gt;"",1+MAX($A$166:A267),"")</f>
        <v/>
      </c>
      <c r="M268" s="51"/>
      <c r="N268" s="51"/>
    </row>
    <row r="269" spans="1:14">
      <c r="A269" s="32" t="str">
        <f>IF(F269&lt;&gt;"",1+MAX($A$166:A268),"")</f>
        <v/>
      </c>
      <c r="M269" s="51"/>
      <c r="N269" s="51"/>
    </row>
    <row r="270" spans="1:14">
      <c r="A270" s="32" t="str">
        <f>IF(F270&lt;&gt;"",1+MAX($A$166:A269),"")</f>
        <v/>
      </c>
      <c r="M270" s="51"/>
      <c r="N270" s="51"/>
    </row>
    <row r="271" spans="1:14">
      <c r="A271" s="32" t="str">
        <f>IF(F271&lt;&gt;"",1+MAX($A$166:A270),"")</f>
        <v/>
      </c>
      <c r="M271" s="51"/>
      <c r="N271" s="51"/>
    </row>
    <row r="272" spans="1:14">
      <c r="A272" s="32" t="str">
        <f>IF(F272&lt;&gt;"",1+MAX($A$166:A271),"")</f>
        <v/>
      </c>
      <c r="M272" s="51"/>
      <c r="N272" s="51"/>
    </row>
    <row r="273" spans="1:14">
      <c r="A273" s="32" t="str">
        <f>IF(F273&lt;&gt;"",1+MAX($A$166:A272),"")</f>
        <v/>
      </c>
      <c r="M273" s="51"/>
      <c r="N273" s="51"/>
    </row>
    <row r="274" spans="1:14">
      <c r="A274" s="32" t="str">
        <f>IF(F274&lt;&gt;"",1+MAX($A$166:A273),"")</f>
        <v/>
      </c>
      <c r="M274" s="51"/>
      <c r="N274" s="51"/>
    </row>
    <row r="275" spans="1:14">
      <c r="A275" s="32" t="str">
        <f>IF(F275&lt;&gt;"",1+MAX($A$166:A274),"")</f>
        <v/>
      </c>
      <c r="M275" s="51"/>
      <c r="N275" s="51"/>
    </row>
    <row r="276" spans="1:14">
      <c r="A276" s="32" t="str">
        <f>IF(F276&lt;&gt;"",1+MAX($A$166:A275),"")</f>
        <v/>
      </c>
      <c r="M276" s="51"/>
      <c r="N276" s="51"/>
    </row>
    <row r="277" spans="1:14">
      <c r="A277" s="32" t="str">
        <f>IF(F277&lt;&gt;"",1+MAX($A$166:A276),"")</f>
        <v/>
      </c>
      <c r="M277" s="51"/>
      <c r="N277" s="51"/>
    </row>
    <row r="278" spans="1:14">
      <c r="A278" s="32" t="str">
        <f>IF(F278&lt;&gt;"",1+MAX($A$166:A277),"")</f>
        <v/>
      </c>
      <c r="M278" s="51"/>
      <c r="N278" s="51"/>
    </row>
    <row r="279" spans="1:14">
      <c r="A279" s="32" t="str">
        <f>IF(F279&lt;&gt;"",1+MAX($A$166:A278),"")</f>
        <v/>
      </c>
      <c r="M279" s="51"/>
      <c r="N279" s="51"/>
    </row>
    <row r="280" spans="1:14">
      <c r="A280" s="32" t="str">
        <f>IF(F280&lt;&gt;"",1+MAX($A$166:A279),"")</f>
        <v/>
      </c>
      <c r="M280" s="51"/>
      <c r="N280" s="51"/>
    </row>
    <row r="281" spans="1:14">
      <c r="A281" s="32" t="str">
        <f>IF(F281&lt;&gt;"",1+MAX($A$166:A280),"")</f>
        <v/>
      </c>
      <c r="M281" s="51"/>
      <c r="N281" s="51"/>
    </row>
    <row r="282" spans="1:14">
      <c r="A282" s="32" t="str">
        <f>IF(F282&lt;&gt;"",1+MAX($A$166:A281),"")</f>
        <v/>
      </c>
      <c r="M282" s="51"/>
      <c r="N282" s="51"/>
    </row>
    <row r="283" spans="1:14">
      <c r="A283" s="32" t="str">
        <f>IF(F283&lt;&gt;"",1+MAX($A$166:A282),"")</f>
        <v/>
      </c>
      <c r="M283" s="51"/>
      <c r="N283" s="51"/>
    </row>
    <row r="284" spans="1:14">
      <c r="A284" s="32" t="str">
        <f>IF(F284&lt;&gt;"",1+MAX($A$166:A283),"")</f>
        <v/>
      </c>
      <c r="M284" s="51"/>
      <c r="N284" s="51"/>
    </row>
    <row r="285" spans="1:14">
      <c r="A285" s="32" t="str">
        <f>IF(F285&lt;&gt;"",1+MAX($A$166:A284),"")</f>
        <v/>
      </c>
      <c r="M285" s="51"/>
      <c r="N285" s="51"/>
    </row>
    <row r="286" spans="1:14">
      <c r="A286" s="32" t="str">
        <f>IF(F286&lt;&gt;"",1+MAX($A$166:A285),"")</f>
        <v/>
      </c>
      <c r="M286" s="51"/>
      <c r="N286" s="51"/>
    </row>
    <row r="287" spans="1:14">
      <c r="A287" s="32" t="str">
        <f>IF(F287&lt;&gt;"",1+MAX($A$166:A286),"")</f>
        <v/>
      </c>
      <c r="M287" s="51"/>
      <c r="N287" s="51"/>
    </row>
    <row r="288" spans="1:14">
      <c r="A288" s="32" t="str">
        <f>IF(F288&lt;&gt;"",1+MAX($A$166:A287),"")</f>
        <v/>
      </c>
      <c r="M288" s="51"/>
      <c r="N288" s="51"/>
    </row>
    <row r="289" spans="1:14">
      <c r="A289" s="32" t="str">
        <f>IF(F289&lt;&gt;"",1+MAX($A$166:A288),"")</f>
        <v/>
      </c>
      <c r="M289" s="51"/>
      <c r="N289" s="51"/>
    </row>
    <row r="290" spans="1:14">
      <c r="A290" s="32" t="str">
        <f>IF(F290&lt;&gt;"",1+MAX($A$166:A289),"")</f>
        <v/>
      </c>
      <c r="M290" s="51"/>
      <c r="N290" s="51"/>
    </row>
    <row r="291" spans="1:14">
      <c r="A291" s="32" t="str">
        <f>IF(F291&lt;&gt;"",1+MAX($A$166:A290),"")</f>
        <v/>
      </c>
      <c r="M291" s="51"/>
      <c r="N291" s="51"/>
    </row>
    <row r="292" spans="1:14">
      <c r="A292" s="32" t="str">
        <f>IF(F292&lt;&gt;"",1+MAX($A$166:A291),"")</f>
        <v/>
      </c>
      <c r="M292" s="51"/>
      <c r="N292" s="51"/>
    </row>
    <row r="293" spans="1:14">
      <c r="A293" s="32" t="str">
        <f>IF(F293&lt;&gt;"",1+MAX($A$166:A292),"")</f>
        <v/>
      </c>
      <c r="M293" s="51"/>
      <c r="N293" s="51"/>
    </row>
    <row r="294" spans="1:14">
      <c r="A294" s="32" t="str">
        <f>IF(F294&lt;&gt;"",1+MAX($A$166:A293),"")</f>
        <v/>
      </c>
      <c r="M294" s="51"/>
      <c r="N294" s="51"/>
    </row>
    <row r="295" spans="1:14">
      <c r="A295" s="32" t="str">
        <f>IF(F295&lt;&gt;"",1+MAX($A$166:A294),"")</f>
        <v/>
      </c>
      <c r="M295" s="51"/>
      <c r="N295" s="51"/>
    </row>
    <row r="296" spans="1:14">
      <c r="A296" s="32" t="str">
        <f>IF(F296&lt;&gt;"",1+MAX($A$166:A295),"")</f>
        <v/>
      </c>
      <c r="M296" s="51"/>
      <c r="N296" s="51"/>
    </row>
    <row r="297" spans="1:14">
      <c r="A297" s="32" t="str">
        <f>IF(F297&lt;&gt;"",1+MAX($A$166:A296),"")</f>
        <v/>
      </c>
      <c r="M297" s="51"/>
      <c r="N297" s="51"/>
    </row>
    <row r="298" spans="1:14">
      <c r="A298" s="32" t="str">
        <f>IF(F298&lt;&gt;"",1+MAX($A$166:A297),"")</f>
        <v/>
      </c>
      <c r="M298" s="51"/>
      <c r="N298" s="51"/>
    </row>
    <row r="299" spans="1:14">
      <c r="A299" s="32" t="str">
        <f>IF(F299&lt;&gt;"",1+MAX($A$166:A298),"")</f>
        <v/>
      </c>
      <c r="M299" s="51"/>
      <c r="N299" s="51"/>
    </row>
    <row r="300" spans="1:14">
      <c r="A300" s="32" t="str">
        <f>IF(F300&lt;&gt;"",1+MAX($A$166:A299),"")</f>
        <v/>
      </c>
      <c r="M300" s="51"/>
      <c r="N300" s="51"/>
    </row>
    <row r="301" spans="1:14">
      <c r="A301" s="32" t="str">
        <f>IF(F301&lt;&gt;"",1+MAX($A$166:A300),"")</f>
        <v/>
      </c>
      <c r="M301" s="51"/>
      <c r="N301" s="51"/>
    </row>
    <row r="302" spans="1:14">
      <c r="A302" s="32" t="str">
        <f>IF(F302&lt;&gt;"",1+MAX($A$166:A301),"")</f>
        <v/>
      </c>
      <c r="M302" s="51"/>
      <c r="N302" s="51"/>
    </row>
    <row r="303" spans="1:14">
      <c r="A303" s="32" t="str">
        <f>IF(F303&lt;&gt;"",1+MAX($A$166:A302),"")</f>
        <v/>
      </c>
      <c r="M303" s="51"/>
      <c r="N303" s="51"/>
    </row>
    <row r="304" spans="1:14">
      <c r="A304" s="32" t="str">
        <f>IF(F304&lt;&gt;"",1+MAX($A$166:A303),"")</f>
        <v/>
      </c>
      <c r="M304" s="51"/>
      <c r="N304" s="51"/>
    </row>
    <row r="305" spans="1:14">
      <c r="A305" s="32" t="str">
        <f>IF(F305&lt;&gt;"",1+MAX($A$166:A304),"")</f>
        <v/>
      </c>
      <c r="M305" s="51"/>
      <c r="N305" s="51"/>
    </row>
    <row r="306" spans="1:14">
      <c r="A306" s="32" t="str">
        <f>IF(F306&lt;&gt;"",1+MAX($A$166:A305),"")</f>
        <v/>
      </c>
      <c r="M306" s="51"/>
      <c r="N306" s="51"/>
    </row>
    <row r="307" spans="1:14">
      <c r="A307" s="32" t="str">
        <f>IF(F307&lt;&gt;"",1+MAX($A$166:A306),"")</f>
        <v/>
      </c>
      <c r="M307" s="51"/>
      <c r="N307" s="51"/>
    </row>
    <row r="308" spans="1:14">
      <c r="A308" s="32" t="str">
        <f>IF(F308&lt;&gt;"",1+MAX($A$166:A307),"")</f>
        <v/>
      </c>
      <c r="M308" s="51"/>
      <c r="N308" s="51"/>
    </row>
    <row r="309" spans="1:14">
      <c r="A309" s="32" t="str">
        <f>IF(F309&lt;&gt;"",1+MAX($A$166:A308),"")</f>
        <v/>
      </c>
      <c r="M309" s="51"/>
      <c r="N309" s="51"/>
    </row>
    <row r="310" spans="1:14">
      <c r="A310" s="32" t="str">
        <f>IF(F310&lt;&gt;"",1+MAX($A$166:A309),"")</f>
        <v/>
      </c>
      <c r="M310" s="51"/>
      <c r="N310" s="51"/>
    </row>
    <row r="311" spans="1:14">
      <c r="A311" s="32" t="str">
        <f>IF(F311&lt;&gt;"",1+MAX($A$166:A310),"")</f>
        <v/>
      </c>
      <c r="M311" s="51"/>
      <c r="N311" s="51"/>
    </row>
    <row r="312" spans="1:14">
      <c r="A312" s="32" t="str">
        <f>IF(F312&lt;&gt;"",1+MAX($A$166:A311),"")</f>
        <v/>
      </c>
      <c r="M312" s="51"/>
      <c r="N312" s="51"/>
    </row>
    <row r="313" spans="1:14">
      <c r="A313" s="32" t="str">
        <f>IF(F313&lt;&gt;"",1+MAX($A$166:A312),"")</f>
        <v/>
      </c>
      <c r="M313" s="51"/>
      <c r="N313" s="51"/>
    </row>
    <row r="314" spans="1:14">
      <c r="A314" s="32" t="str">
        <f>IF(F314&lt;&gt;"",1+MAX($A$166:A313),"")</f>
        <v/>
      </c>
      <c r="M314" s="51"/>
      <c r="N314" s="51"/>
    </row>
    <row r="315" spans="1:14">
      <c r="A315" s="32" t="str">
        <f>IF(F315&lt;&gt;"",1+MAX($A$166:A314),"")</f>
        <v/>
      </c>
      <c r="M315" s="51"/>
      <c r="N315" s="51"/>
    </row>
    <row r="316" spans="1:14">
      <c r="A316" s="32" t="str">
        <f>IF(F316&lt;&gt;"",1+MAX($A$166:A315),"")</f>
        <v/>
      </c>
      <c r="M316" s="51"/>
      <c r="N316" s="51"/>
    </row>
    <row r="317" spans="1:14">
      <c r="A317" s="32" t="str">
        <f>IF(F317&lt;&gt;"",1+MAX($A$166:A316),"")</f>
        <v/>
      </c>
      <c r="M317" s="51"/>
      <c r="N317" s="51"/>
    </row>
    <row r="318" spans="1:14">
      <c r="A318" s="32" t="str">
        <f>IF(F318&lt;&gt;"",1+MAX($A$166:A317),"")</f>
        <v/>
      </c>
      <c r="M318" s="51"/>
      <c r="N318" s="51"/>
    </row>
    <row r="319" spans="1:14">
      <c r="A319" s="32" t="str">
        <f>IF(F319&lt;&gt;"",1+MAX($A$166:A318),"")</f>
        <v/>
      </c>
      <c r="M319" s="51"/>
      <c r="N319" s="51"/>
    </row>
    <row r="320" spans="1:14">
      <c r="A320" s="32" t="str">
        <f>IF(F320&lt;&gt;"",1+MAX($A$166:A319),"")</f>
        <v/>
      </c>
      <c r="M320" s="51"/>
      <c r="N320" s="51"/>
    </row>
    <row r="321" spans="1:14">
      <c r="A321" s="32" t="str">
        <f>IF(F321&lt;&gt;"",1+MAX($A$166:A320),"")</f>
        <v/>
      </c>
      <c r="M321" s="51"/>
      <c r="N321" s="51"/>
    </row>
    <row r="322" spans="1:14">
      <c r="A322" s="32" t="str">
        <f>IF(F322&lt;&gt;"",1+MAX($A$166:A321),"")</f>
        <v/>
      </c>
      <c r="M322" s="51"/>
      <c r="N322" s="51"/>
    </row>
    <row r="323" spans="1:14">
      <c r="A323" s="32" t="str">
        <f>IF(F323&lt;&gt;"",1+MAX($A$166:A322),"")</f>
        <v/>
      </c>
      <c r="M323" s="51"/>
      <c r="N323" s="51"/>
    </row>
    <row r="324" spans="1:14">
      <c r="A324" s="32" t="str">
        <f>IF(F324&lt;&gt;"",1+MAX($A$166:A323),"")</f>
        <v/>
      </c>
      <c r="M324" s="51"/>
      <c r="N324" s="51"/>
    </row>
    <row r="325" spans="1:14">
      <c r="A325" s="32" t="str">
        <f>IF(F325&lt;&gt;"",1+MAX($A$166:A324),"")</f>
        <v/>
      </c>
      <c r="M325" s="51"/>
      <c r="N325" s="51"/>
    </row>
    <row r="326" spans="1:14">
      <c r="M326" s="51"/>
      <c r="N326" s="51"/>
    </row>
    <row r="327" spans="1:14">
      <c r="M327" s="51"/>
      <c r="N327" s="51"/>
    </row>
    <row r="328" spans="1:14">
      <c r="M328" s="51"/>
      <c r="N328" s="51"/>
    </row>
    <row r="329" spans="1:14">
      <c r="M329" s="51"/>
      <c r="N329" s="51"/>
    </row>
    <row r="330" spans="1:14">
      <c r="M330" s="51"/>
      <c r="N330" s="51"/>
    </row>
    <row r="331" spans="1:14">
      <c r="M331" s="51"/>
      <c r="N331" s="51"/>
    </row>
    <row r="332" spans="1:14">
      <c r="M332" s="51"/>
      <c r="N332" s="51"/>
    </row>
    <row r="333" spans="1:14">
      <c r="M333" s="51"/>
      <c r="N333" s="51"/>
    </row>
    <row r="334" spans="1:14">
      <c r="M334" s="51"/>
      <c r="N334" s="51"/>
    </row>
    <row r="335" spans="1:14">
      <c r="M335" s="51"/>
      <c r="N335" s="51"/>
    </row>
    <row r="336" spans="1:14">
      <c r="M336" s="51"/>
      <c r="N336" s="51"/>
    </row>
    <row r="337" spans="13:14">
      <c r="M337" s="51"/>
      <c r="N337" s="51"/>
    </row>
    <row r="338" spans="13:14">
      <c r="M338" s="51"/>
      <c r="N338" s="51"/>
    </row>
    <row r="339" spans="13:14">
      <c r="M339" s="51"/>
      <c r="N339" s="51"/>
    </row>
    <row r="340" spans="13:14">
      <c r="M340" s="51"/>
      <c r="N340" s="51"/>
    </row>
    <row r="341" spans="13:14">
      <c r="M341" s="51"/>
      <c r="N341" s="51"/>
    </row>
    <row r="342" spans="13:14">
      <c r="M342" s="51"/>
      <c r="N342" s="51"/>
    </row>
    <row r="343" spans="13:14">
      <c r="M343" s="51"/>
      <c r="N343" s="51"/>
    </row>
    <row r="344" spans="13:14">
      <c r="M344" s="51"/>
      <c r="N344" s="51"/>
    </row>
    <row r="345" spans="13:14">
      <c r="M345" s="51"/>
      <c r="N345" s="51"/>
    </row>
    <row r="346" spans="13:14">
      <c r="M346" s="51"/>
      <c r="N346" s="51"/>
    </row>
    <row r="347" spans="13:14">
      <c r="M347" s="51"/>
      <c r="N347" s="51"/>
    </row>
    <row r="348" spans="13:14">
      <c r="M348" s="51"/>
      <c r="N348" s="51"/>
    </row>
    <row r="349" spans="13:14">
      <c r="M349" s="51"/>
      <c r="N349" s="51"/>
    </row>
    <row r="350" spans="13:14">
      <c r="M350" s="51"/>
      <c r="N350" s="51"/>
    </row>
    <row r="351" spans="13:14">
      <c r="M351" s="51"/>
      <c r="N351" s="51"/>
    </row>
    <row r="352" spans="13:14">
      <c r="M352" s="51"/>
      <c r="N352" s="51"/>
    </row>
    <row r="353" spans="13:14">
      <c r="M353" s="51"/>
      <c r="N353" s="51"/>
    </row>
    <row r="354" spans="13:14">
      <c r="M354" s="51"/>
      <c r="N354" s="51"/>
    </row>
    <row r="355" spans="13:14">
      <c r="M355" s="51"/>
      <c r="N355" s="51"/>
    </row>
    <row r="356" spans="13:14">
      <c r="M356" s="51"/>
      <c r="N356" s="51"/>
    </row>
    <row r="357" spans="13:14">
      <c r="M357" s="51"/>
      <c r="N357" s="51"/>
    </row>
    <row r="358" spans="13:14">
      <c r="M358" s="51"/>
      <c r="N358" s="51"/>
    </row>
    <row r="359" spans="13:14">
      <c r="M359" s="51"/>
      <c r="N359" s="51"/>
    </row>
    <row r="360" spans="13:14">
      <c r="M360" s="51"/>
      <c r="N360" s="51"/>
    </row>
    <row r="361" spans="13:14">
      <c r="M361" s="51"/>
      <c r="N361" s="51"/>
    </row>
    <row r="362" spans="13:14">
      <c r="M362" s="51"/>
      <c r="N362" s="51"/>
    </row>
    <row r="363" spans="13:14">
      <c r="M363" s="51"/>
      <c r="N363" s="51"/>
    </row>
    <row r="364" spans="13:14">
      <c r="M364" s="51"/>
      <c r="N364" s="51"/>
    </row>
    <row r="365" spans="13:14">
      <c r="M365" s="51"/>
      <c r="N365" s="51"/>
    </row>
    <row r="366" spans="13:14">
      <c r="M366" s="51"/>
      <c r="N366" s="51"/>
    </row>
    <row r="367" spans="13:14">
      <c r="M367" s="51"/>
      <c r="N367" s="51"/>
    </row>
    <row r="368" spans="13:14">
      <c r="M368" s="51"/>
      <c r="N368" s="51"/>
    </row>
    <row r="369" spans="13:14">
      <c r="M369" s="51"/>
      <c r="N369" s="51"/>
    </row>
    <row r="370" spans="13:14">
      <c r="M370" s="51"/>
      <c r="N370" s="51"/>
    </row>
    <row r="371" spans="13:14">
      <c r="M371" s="51"/>
      <c r="N371" s="51"/>
    </row>
    <row r="372" spans="13:14">
      <c r="M372" s="51"/>
      <c r="N372" s="51"/>
    </row>
    <row r="373" spans="13:14">
      <c r="M373" s="51"/>
      <c r="N373" s="51"/>
    </row>
    <row r="374" spans="13:14">
      <c r="M374" s="51"/>
      <c r="N374" s="51"/>
    </row>
    <row r="375" spans="13:14">
      <c r="M375" s="51"/>
      <c r="N375" s="51"/>
    </row>
    <row r="376" spans="13:14">
      <c r="M376" s="51"/>
      <c r="N376" s="51"/>
    </row>
    <row r="377" spans="13:14">
      <c r="M377" s="51"/>
      <c r="N377" s="51"/>
    </row>
    <row r="378" spans="13:14">
      <c r="M378" s="51"/>
      <c r="N378" s="51"/>
    </row>
    <row r="379" spans="13:14">
      <c r="M379" s="51"/>
      <c r="N379" s="51"/>
    </row>
    <row r="380" spans="13:14">
      <c r="M380" s="51"/>
      <c r="N380" s="51"/>
    </row>
    <row r="381" spans="13:14">
      <c r="M381" s="51"/>
      <c r="N381" s="51"/>
    </row>
    <row r="382" spans="13:14">
      <c r="M382" s="51"/>
      <c r="N382" s="51"/>
    </row>
    <row r="383" spans="13:14">
      <c r="M383" s="51"/>
      <c r="N383" s="51"/>
    </row>
    <row r="384" spans="13:14">
      <c r="M384" s="51"/>
      <c r="N384" s="51"/>
    </row>
    <row r="385" spans="13:14">
      <c r="M385" s="51"/>
      <c r="N385" s="51"/>
    </row>
    <row r="386" spans="13:14">
      <c r="M386" s="51"/>
      <c r="N386" s="51"/>
    </row>
    <row r="387" spans="13:14">
      <c r="M387" s="51"/>
      <c r="N387" s="51"/>
    </row>
    <row r="388" spans="13:14">
      <c r="M388" s="51"/>
      <c r="N388" s="51"/>
    </row>
    <row r="389" spans="13:14">
      <c r="M389" s="51"/>
      <c r="N389" s="51"/>
    </row>
    <row r="390" spans="13:14">
      <c r="M390" s="51"/>
      <c r="N390" s="51"/>
    </row>
    <row r="391" spans="13:14">
      <c r="M391" s="51"/>
      <c r="N391" s="51"/>
    </row>
    <row r="392" spans="13:14">
      <c r="M392" s="51"/>
      <c r="N392" s="51"/>
    </row>
    <row r="393" spans="13:14">
      <c r="M393" s="51"/>
      <c r="N393" s="51"/>
    </row>
    <row r="394" spans="13:14">
      <c r="M394" s="51"/>
      <c r="N394" s="51"/>
    </row>
    <row r="395" spans="13:14">
      <c r="M395" s="51"/>
      <c r="N395" s="51"/>
    </row>
    <row r="396" spans="13:14">
      <c r="M396" s="51"/>
      <c r="N396" s="51"/>
    </row>
    <row r="397" spans="13:14">
      <c r="M397" s="51"/>
      <c r="N397" s="51"/>
    </row>
    <row r="398" spans="13:14">
      <c r="M398" s="51"/>
      <c r="N398" s="51"/>
    </row>
    <row r="399" spans="13:14">
      <c r="M399" s="51"/>
      <c r="N399" s="51"/>
    </row>
    <row r="400" spans="13:14">
      <c r="M400" s="51"/>
      <c r="N400" s="51"/>
    </row>
    <row r="401" spans="13:14">
      <c r="M401" s="51"/>
      <c r="N401" s="51"/>
    </row>
    <row r="402" spans="13:14">
      <c r="M402" s="51"/>
      <c r="N402" s="51"/>
    </row>
    <row r="403" spans="13:14">
      <c r="M403" s="51"/>
      <c r="N403" s="51"/>
    </row>
    <row r="404" spans="13:14">
      <c r="M404" s="51"/>
      <c r="N404" s="51"/>
    </row>
    <row r="405" spans="13:14">
      <c r="M405" s="51"/>
      <c r="N405" s="51"/>
    </row>
    <row r="406" spans="13:14">
      <c r="M406" s="51"/>
      <c r="N406" s="51"/>
    </row>
    <row r="407" spans="13:14">
      <c r="M407" s="51"/>
      <c r="N407" s="51"/>
    </row>
    <row r="408" spans="13:14">
      <c r="M408" s="51"/>
      <c r="N408" s="51"/>
    </row>
    <row r="409" spans="13:14">
      <c r="M409" s="51"/>
      <c r="N409" s="51"/>
    </row>
    <row r="410" spans="13:14">
      <c r="M410" s="51"/>
      <c r="N410" s="51"/>
    </row>
    <row r="411" spans="13:14">
      <c r="M411" s="51"/>
      <c r="N411" s="51"/>
    </row>
    <row r="412" spans="13:14">
      <c r="M412" s="51"/>
      <c r="N412" s="51"/>
    </row>
    <row r="413" spans="13:14">
      <c r="M413" s="51"/>
      <c r="N413" s="51"/>
    </row>
    <row r="414" spans="13:14">
      <c r="M414" s="51"/>
      <c r="N414" s="51"/>
    </row>
    <row r="415" spans="13:14">
      <c r="M415" s="51"/>
      <c r="N415" s="51"/>
    </row>
    <row r="416" spans="13:14">
      <c r="M416" s="51"/>
      <c r="N416" s="51"/>
    </row>
    <row r="417" spans="13:14">
      <c r="M417" s="51"/>
      <c r="N417" s="51"/>
    </row>
    <row r="418" spans="13:14">
      <c r="M418" s="51"/>
      <c r="N418" s="51"/>
    </row>
    <row r="419" spans="13:14">
      <c r="M419" s="51"/>
      <c r="N419" s="51"/>
    </row>
    <row r="420" spans="13:14">
      <c r="M420" s="51"/>
      <c r="N420" s="51"/>
    </row>
    <row r="421" spans="13:14">
      <c r="M421" s="51"/>
      <c r="N421" s="51"/>
    </row>
    <row r="422" spans="13:14">
      <c r="M422" s="51"/>
      <c r="N422" s="51"/>
    </row>
    <row r="423" spans="13:14">
      <c r="M423" s="51"/>
      <c r="N423" s="51"/>
    </row>
    <row r="424" spans="13:14">
      <c r="M424" s="51"/>
      <c r="N424" s="51"/>
    </row>
    <row r="425" spans="13:14">
      <c r="M425" s="51"/>
      <c r="N425" s="51"/>
    </row>
    <row r="426" spans="13:14">
      <c r="M426" s="51"/>
      <c r="N426" s="51"/>
    </row>
    <row r="427" spans="13:14">
      <c r="M427" s="51"/>
      <c r="N427" s="51"/>
    </row>
    <row r="428" spans="13:14">
      <c r="M428" s="51"/>
      <c r="N428" s="51"/>
    </row>
    <row r="429" spans="13:14">
      <c r="M429" s="51"/>
      <c r="N429" s="51"/>
    </row>
    <row r="430" spans="13:14">
      <c r="M430" s="51"/>
      <c r="N430" s="51"/>
    </row>
    <row r="431" spans="13:14">
      <c r="M431" s="51"/>
      <c r="N431" s="51"/>
    </row>
    <row r="432" spans="13:14">
      <c r="M432" s="51"/>
      <c r="N432" s="51"/>
    </row>
    <row r="433" spans="13:14">
      <c r="M433" s="51"/>
      <c r="N433" s="51"/>
    </row>
    <row r="434" spans="13:14">
      <c r="M434" s="51"/>
      <c r="N434" s="51"/>
    </row>
    <row r="435" spans="13:14">
      <c r="M435" s="51"/>
      <c r="N435" s="51"/>
    </row>
    <row r="436" spans="13:14">
      <c r="M436" s="51"/>
      <c r="N436" s="51"/>
    </row>
    <row r="437" spans="13:14">
      <c r="M437" s="51"/>
      <c r="N437" s="51"/>
    </row>
    <row r="438" spans="13:14">
      <c r="M438" s="51"/>
      <c r="N438" s="51"/>
    </row>
    <row r="439" spans="13:14">
      <c r="M439" s="51"/>
      <c r="N439" s="51"/>
    </row>
    <row r="440" spans="13:14">
      <c r="M440" s="51"/>
      <c r="N440" s="51"/>
    </row>
    <row r="441" spans="13:14">
      <c r="M441" s="51"/>
      <c r="N441" s="51"/>
    </row>
    <row r="442" spans="13:14">
      <c r="M442" s="51"/>
      <c r="N442" s="51"/>
    </row>
    <row r="443" spans="13:14">
      <c r="M443" s="51"/>
      <c r="N443" s="51"/>
    </row>
    <row r="444" spans="13:14">
      <c r="M444" s="51"/>
      <c r="N444" s="51"/>
    </row>
    <row r="445" spans="13:14">
      <c r="M445" s="51"/>
      <c r="N445" s="51"/>
    </row>
    <row r="446" spans="13:14">
      <c r="M446" s="51"/>
      <c r="N446" s="51"/>
    </row>
    <row r="447" spans="13:14">
      <c r="M447" s="51"/>
      <c r="N447" s="51"/>
    </row>
    <row r="448" spans="13:14">
      <c r="M448" s="51"/>
      <c r="N448" s="51"/>
    </row>
    <row r="449" spans="13:14">
      <c r="M449" s="51"/>
      <c r="N449" s="51"/>
    </row>
    <row r="450" spans="13:14">
      <c r="M450" s="51"/>
      <c r="N450" s="51"/>
    </row>
    <row r="451" spans="13:14">
      <c r="M451" s="51"/>
      <c r="N451" s="51"/>
    </row>
    <row r="452" spans="13:14">
      <c r="M452" s="51"/>
      <c r="N452" s="51"/>
    </row>
    <row r="453" spans="13:14">
      <c r="M453" s="51"/>
      <c r="N453" s="51"/>
    </row>
    <row r="454" spans="13:14">
      <c r="M454" s="51"/>
      <c r="N454" s="51"/>
    </row>
    <row r="455" spans="13:14">
      <c r="M455" s="51"/>
      <c r="N455" s="51"/>
    </row>
    <row r="456" spans="13:14">
      <c r="M456" s="51"/>
      <c r="N456" s="51"/>
    </row>
    <row r="457" spans="13:14">
      <c r="M457" s="51"/>
      <c r="N457" s="51"/>
    </row>
    <row r="458" spans="13:14">
      <c r="M458" s="51"/>
      <c r="N458" s="51"/>
    </row>
    <row r="459" spans="13:14">
      <c r="M459" s="51"/>
      <c r="N459" s="51"/>
    </row>
    <row r="460" spans="13:14">
      <c r="M460" s="51"/>
      <c r="N460" s="51"/>
    </row>
    <row r="461" spans="13:14">
      <c r="M461" s="51"/>
      <c r="N461" s="51"/>
    </row>
    <row r="462" spans="13:14">
      <c r="M462" s="51"/>
      <c r="N462" s="51"/>
    </row>
    <row r="463" spans="13:14">
      <c r="M463" s="51"/>
      <c r="N463" s="51"/>
    </row>
    <row r="464" spans="13:14">
      <c r="M464" s="51"/>
      <c r="N464" s="51"/>
    </row>
    <row r="465" spans="13:14">
      <c r="M465" s="51"/>
      <c r="N465" s="51"/>
    </row>
    <row r="466" spans="13:14">
      <c r="M466" s="51"/>
      <c r="N466" s="51"/>
    </row>
    <row r="467" spans="13:14">
      <c r="M467" s="51"/>
      <c r="N467" s="51"/>
    </row>
    <row r="468" spans="13:14">
      <c r="M468" s="51"/>
      <c r="N468" s="51"/>
    </row>
    <row r="469" spans="13:14">
      <c r="M469" s="51"/>
      <c r="N469" s="51"/>
    </row>
    <row r="470" spans="13:14">
      <c r="M470" s="51"/>
      <c r="N470" s="51"/>
    </row>
    <row r="471" spans="13:14">
      <c r="M471" s="51"/>
      <c r="N471" s="51"/>
    </row>
    <row r="472" spans="13:14">
      <c r="M472" s="51"/>
      <c r="N472" s="51"/>
    </row>
    <row r="473" spans="13:14">
      <c r="M473" s="51"/>
      <c r="N473" s="51"/>
    </row>
    <row r="474" spans="13:14">
      <c r="M474" s="51"/>
      <c r="N474" s="51"/>
    </row>
    <row r="475" spans="13:14">
      <c r="M475" s="51"/>
      <c r="N475" s="51"/>
    </row>
    <row r="476" spans="13:14">
      <c r="M476" s="51"/>
      <c r="N476" s="51"/>
    </row>
    <row r="477" spans="13:14">
      <c r="M477" s="51"/>
      <c r="N477" s="51"/>
    </row>
    <row r="478" spans="13:14">
      <c r="M478" s="51"/>
      <c r="N478" s="51"/>
    </row>
    <row r="479" spans="13:14">
      <c r="M479" s="51"/>
      <c r="N479" s="51"/>
    </row>
    <row r="480" spans="13:14">
      <c r="M480" s="51"/>
      <c r="N480" s="51"/>
    </row>
    <row r="481" spans="13:14">
      <c r="M481" s="51"/>
      <c r="N481" s="51"/>
    </row>
    <row r="482" spans="13:14">
      <c r="M482" s="51"/>
      <c r="N482" s="51"/>
    </row>
    <row r="483" spans="13:14">
      <c r="M483" s="51"/>
      <c r="N483" s="51"/>
    </row>
    <row r="484" spans="13:14">
      <c r="M484" s="51"/>
      <c r="N484" s="51"/>
    </row>
    <row r="485" spans="13:14">
      <c r="M485" s="51"/>
      <c r="N485" s="51"/>
    </row>
    <row r="486" spans="13:14">
      <c r="M486" s="51"/>
      <c r="N486" s="51"/>
    </row>
    <row r="487" spans="13:14">
      <c r="M487" s="51"/>
      <c r="N487" s="51"/>
    </row>
    <row r="488" spans="13:14">
      <c r="M488" s="51"/>
      <c r="N488" s="51"/>
    </row>
    <row r="489" spans="13:14">
      <c r="M489" s="51"/>
      <c r="N489" s="51"/>
    </row>
    <row r="490" spans="13:14">
      <c r="M490" s="51"/>
      <c r="N490" s="51"/>
    </row>
    <row r="491" spans="13:14">
      <c r="M491" s="51"/>
      <c r="N491" s="51"/>
    </row>
    <row r="492" spans="13:14">
      <c r="M492" s="51"/>
      <c r="N492" s="51"/>
    </row>
    <row r="493" spans="13:14">
      <c r="M493" s="51"/>
      <c r="N493" s="51"/>
    </row>
    <row r="494" spans="13:14">
      <c r="M494" s="51"/>
      <c r="N494" s="51"/>
    </row>
    <row r="495" spans="13:14">
      <c r="M495" s="51"/>
      <c r="N495" s="51"/>
    </row>
    <row r="496" spans="13:14">
      <c r="M496" s="51"/>
      <c r="N496" s="51"/>
    </row>
    <row r="497" spans="13:14">
      <c r="M497" s="51"/>
      <c r="N497" s="51"/>
    </row>
    <row r="498" spans="13:14">
      <c r="M498" s="51"/>
      <c r="N498" s="51"/>
    </row>
    <row r="499" spans="13:14">
      <c r="M499" s="51"/>
      <c r="N499" s="51"/>
    </row>
    <row r="500" spans="13:14">
      <c r="M500" s="51"/>
      <c r="N500" s="51"/>
    </row>
    <row r="501" spans="13:14">
      <c r="M501" s="51"/>
      <c r="N501" s="51"/>
    </row>
    <row r="502" spans="13:14">
      <c r="M502" s="51"/>
      <c r="N502" s="51"/>
    </row>
    <row r="503" spans="13:14">
      <c r="M503" s="51"/>
      <c r="N503" s="51"/>
    </row>
    <row r="504" spans="13:14">
      <c r="M504" s="51"/>
      <c r="N504" s="51"/>
    </row>
    <row r="505" spans="13:14">
      <c r="M505" s="51"/>
      <c r="N505" s="51"/>
    </row>
    <row r="506" spans="13:14">
      <c r="M506" s="51"/>
      <c r="N506" s="51"/>
    </row>
    <row r="507" spans="13:14">
      <c r="M507" s="51"/>
      <c r="N507" s="51"/>
    </row>
    <row r="508" spans="13:14">
      <c r="M508" s="51"/>
      <c r="N508" s="51"/>
    </row>
    <row r="509" spans="13:14">
      <c r="M509" s="51"/>
      <c r="N509" s="51"/>
    </row>
    <row r="510" spans="13:14">
      <c r="M510" s="51"/>
      <c r="N510" s="51"/>
    </row>
    <row r="511" spans="13:14">
      <c r="M511" s="51"/>
      <c r="N511" s="51"/>
    </row>
    <row r="512" spans="13:14">
      <c r="M512" s="51"/>
      <c r="N512" s="51"/>
    </row>
  </sheetData>
  <mergeCells count="38">
    <mergeCell ref="A160:C160"/>
    <mergeCell ref="A161:C161"/>
    <mergeCell ref="K163:L163"/>
    <mergeCell ref="K162:L162"/>
    <mergeCell ref="A2:O2"/>
    <mergeCell ref="D4:E4"/>
    <mergeCell ref="F4:I4"/>
    <mergeCell ref="B24:K24"/>
    <mergeCell ref="D5:E5"/>
    <mergeCell ref="F5:I5"/>
    <mergeCell ref="B7:K7"/>
    <mergeCell ref="B26:B27"/>
    <mergeCell ref="B28:B29"/>
    <mergeCell ref="B33:B65"/>
    <mergeCell ref="B142:B157"/>
    <mergeCell ref="B66:B71"/>
    <mergeCell ref="A159:C159"/>
    <mergeCell ref="B140:K140"/>
    <mergeCell ref="B31:K31"/>
    <mergeCell ref="B113:K113"/>
    <mergeCell ref="B115:B138"/>
    <mergeCell ref="H43:O47"/>
    <mergeCell ref="H49:O53"/>
    <mergeCell ref="H55:O59"/>
    <mergeCell ref="H61:O65"/>
    <mergeCell ref="H119:O123"/>
    <mergeCell ref="H125:O129"/>
    <mergeCell ref="H146:O150"/>
    <mergeCell ref="B72:B97"/>
    <mergeCell ref="B98:B107"/>
    <mergeCell ref="B108:B111"/>
    <mergeCell ref="L166:M166"/>
    <mergeCell ref="L167:M167"/>
    <mergeCell ref="L168:M168"/>
    <mergeCell ref="K159:N159"/>
    <mergeCell ref="K161:O161"/>
    <mergeCell ref="L164:N164"/>
    <mergeCell ref="L165:N165"/>
  </mergeCells>
  <pageMargins left="0.7" right="0.7" top="0.75" bottom="0.75" header="0.3" footer="0.3"/>
  <pageSetup scale="3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1A7108E1-6A5C-42A4-BB52-874ED27A9D60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BASEBID</vt:lpstr>
      <vt:lpstr>BASEBID!Print_Area</vt:lpstr>
      <vt:lpstr>SUMMARY!Print_Area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zeeshan meraj</cp:lastModifiedBy>
  <cp:lastPrinted>2020-09-10T21:20:00Z</cp:lastPrinted>
  <dcterms:created xsi:type="dcterms:W3CDTF">2018-05-17T19:16:00Z</dcterms:created>
  <dcterms:modified xsi:type="dcterms:W3CDTF">2026-06-09T17:29:24Z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ICV">
    <vt:lpwstr>0405DEA18B68449D8537BD939DD57EFC</vt:lpwstr>
  </property>
  <property fmtid="{D5CDD505-2E9C-101B-9397-08002B2CF9AE}" pid="4" name="KSOProductBuildVer">
    <vt:lpwstr>1033-12.2.0.18911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LinkedDataId">
    <vt:lpwstr>{1A7108E1-6A5C-42A4-BB52-874ED27A9D60}</vt:lpwstr>
  </property>
</Properties>
</file>