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PRIME ESTIMATINGS\Project Samples\Website Samples\"/>
    </mc:Choice>
  </mc:AlternateContent>
  <xr:revisionPtr revIDLastSave="0" documentId="8_{19E8B171-DC48-45CA-BC68-95C77918ADFD}" xr6:coauthVersionLast="47" xr6:coauthVersionMax="47" xr10:uidLastSave="{00000000-0000-0000-0000-000000000000}"/>
  <bookViews>
    <workbookView xWindow="20370" yWindow="-120" windowWidth="29040" windowHeight="15840" tabRatio="827" activeTab="1" xr2:uid="{00000000-000D-0000-FFFF-FFFF00000000}"/>
  </bookViews>
  <sheets>
    <sheet name="SUMMARY" sheetId="3" r:id="rId1"/>
    <sheet name="ESTIMATE" sheetId="2" r:id="rId2"/>
  </sheets>
  <definedNames>
    <definedName name="_xlnm._FilterDatabase" localSheetId="1" hidden="1">ESTIMATE!$C$26:$P$164</definedName>
    <definedName name="_xlnm.Print_Area" localSheetId="1">ESTIMATE!$A$8:$P$174</definedName>
    <definedName name="_xlnm.Print_Area" localSheetId="0">SUMMARY!$A$1:$M$21</definedName>
    <definedName name="_xlnm.Print_Titles" localSheetId="1">ESTIMATE!#REF!</definedName>
    <definedName name="_xlnm.Print_Titles" localSheetId="0">SUMMARY!$7:$7</definedName>
    <definedName name="Z_5D814AB1_BC97_4AEA_A097_E3C150B3E44D_.wvu.PrintArea" localSheetId="1" hidden="1">ESTIMATE!$A$8:$P$174</definedName>
    <definedName name="Z_5D814AB1_BC97_4AEA_A097_E3C150B3E44D_.wvu.PrintArea" localSheetId="0" hidden="1">SUMMARY!$A$1:$M$21</definedName>
    <definedName name="Z_5D814AB1_BC97_4AEA_A097_E3C150B3E44D_.wvu.PrintTitles" localSheetId="1" hidden="1">ESTIMATE!#REF!</definedName>
    <definedName name="Z_5D814AB1_BC97_4AEA_A097_E3C150B3E44D_.wvu.PrintTitles" localSheetId="0" hidden="1">SUMMARY!$7:$7</definedName>
  </definedNames>
  <calcPr calcId="181029"/>
  <customWorkbookViews>
    <customWorkbookView name="7" guid="{5D814AB1-BC97-4AEA-A097-E3C150B3E44D}" maximized="1" xWindow="-8" yWindow="-8" windowWidth="1382" windowHeight="744" activeSheetId="0"/>
  </customWorkbookViews>
</workbook>
</file>

<file path=xl/calcChain.xml><?xml version="1.0" encoding="utf-8"?>
<calcChain xmlns="http://schemas.openxmlformats.org/spreadsheetml/2006/main">
  <c r="N22" i="2" l="1"/>
  <c r="F22" i="2"/>
  <c r="I22" i="2" s="1"/>
  <c r="N21" i="2"/>
  <c r="F21" i="2"/>
  <c r="I21" i="2" s="1"/>
  <c r="N20" i="2"/>
  <c r="F20" i="2"/>
  <c r="I20" i="2" s="1"/>
  <c r="N19" i="2"/>
  <c r="F19" i="2"/>
  <c r="I19" i="2" s="1"/>
  <c r="O19" i="2" s="1"/>
  <c r="N18" i="2"/>
  <c r="F18" i="2"/>
  <c r="I18" i="2" s="1"/>
  <c r="N17" i="2"/>
  <c r="F17" i="2"/>
  <c r="I17" i="2" s="1"/>
  <c r="O17" i="2" s="1"/>
  <c r="N16" i="2"/>
  <c r="F16" i="2"/>
  <c r="I16" i="2" s="1"/>
  <c r="N15" i="2"/>
  <c r="F15" i="2"/>
  <c r="I15" i="2" s="1"/>
  <c r="N14" i="2"/>
  <c r="F14" i="2"/>
  <c r="I14" i="2" s="1"/>
  <c r="N13" i="2"/>
  <c r="F13" i="2"/>
  <c r="I13" i="2" s="1"/>
  <c r="N11" i="2"/>
  <c r="F11" i="2"/>
  <c r="I11" i="2" s="1"/>
  <c r="N10" i="2"/>
  <c r="F10" i="2"/>
  <c r="I10" i="2" s="1"/>
  <c r="O18" i="2" l="1"/>
  <c r="O20" i="2"/>
  <c r="O16" i="2"/>
  <c r="O10" i="2"/>
  <c r="O13" i="2"/>
  <c r="O15" i="2"/>
  <c r="O21" i="2"/>
  <c r="O11" i="2"/>
  <c r="O14" i="2"/>
  <c r="O22" i="2"/>
  <c r="N63" i="2" l="1"/>
  <c r="M63" i="2"/>
  <c r="F63" i="2"/>
  <c r="I63" i="2" s="1"/>
  <c r="A62" i="2"/>
  <c r="A72" i="2"/>
  <c r="A75" i="2"/>
  <c r="A148" i="2"/>
  <c r="A157" i="2"/>
  <c r="A160" i="2"/>
  <c r="A163" i="2"/>
  <c r="N159" i="2"/>
  <c r="N158" i="2"/>
  <c r="M158" i="2"/>
  <c r="F158" i="2"/>
  <c r="I158" i="2" s="1"/>
  <c r="F159" i="2"/>
  <c r="I159" i="2" s="1"/>
  <c r="M159" i="2"/>
  <c r="F161" i="2"/>
  <c r="I161" i="2" s="1"/>
  <c r="M161" i="2"/>
  <c r="N161" i="2"/>
  <c r="F162" i="2"/>
  <c r="I162" i="2" s="1"/>
  <c r="M162" i="2"/>
  <c r="N162" i="2"/>
  <c r="A165" i="2"/>
  <c r="A26" i="2"/>
  <c r="F140" i="2"/>
  <c r="M140" i="2"/>
  <c r="N140" i="2"/>
  <c r="F141" i="2"/>
  <c r="I141" i="2" s="1"/>
  <c r="M141" i="2"/>
  <c r="N141" i="2"/>
  <c r="F142" i="2"/>
  <c r="I142" i="2" s="1"/>
  <c r="M142" i="2"/>
  <c r="N142" i="2"/>
  <c r="F143" i="2"/>
  <c r="I143" i="2" s="1"/>
  <c r="M143" i="2"/>
  <c r="N143" i="2"/>
  <c r="F144" i="2"/>
  <c r="I144" i="2" s="1"/>
  <c r="M144" i="2"/>
  <c r="N144" i="2"/>
  <c r="F145" i="2"/>
  <c r="I145" i="2" s="1"/>
  <c r="M145" i="2"/>
  <c r="N145" i="2"/>
  <c r="F146" i="2"/>
  <c r="I146" i="2" s="1"/>
  <c r="M146" i="2"/>
  <c r="N146" i="2"/>
  <c r="F147" i="2"/>
  <c r="I147" i="2" s="1"/>
  <c r="M147" i="2"/>
  <c r="N147" i="2"/>
  <c r="N81" i="2"/>
  <c r="M81" i="2"/>
  <c r="F81" i="2"/>
  <c r="N71" i="2"/>
  <c r="M71" i="2"/>
  <c r="F71" i="2"/>
  <c r="N70" i="2"/>
  <c r="M70" i="2"/>
  <c r="F70" i="2"/>
  <c r="I70" i="2" s="1"/>
  <c r="N164" i="2"/>
  <c r="M164" i="2"/>
  <c r="F164" i="2"/>
  <c r="I164" i="2" s="1"/>
  <c r="F150" i="2"/>
  <c r="I150" i="2" s="1"/>
  <c r="M150" i="2"/>
  <c r="N150" i="2"/>
  <c r="F151" i="2"/>
  <c r="I151" i="2" s="1"/>
  <c r="M151" i="2"/>
  <c r="N151" i="2"/>
  <c r="F152" i="2"/>
  <c r="I152" i="2" s="1"/>
  <c r="M152" i="2"/>
  <c r="N152" i="2"/>
  <c r="F153" i="2"/>
  <c r="I153" i="2" s="1"/>
  <c r="M153" i="2"/>
  <c r="N153" i="2"/>
  <c r="F154" i="2"/>
  <c r="I154" i="2" s="1"/>
  <c r="M154" i="2"/>
  <c r="N154" i="2"/>
  <c r="F155" i="2"/>
  <c r="I155" i="2" s="1"/>
  <c r="M155" i="2"/>
  <c r="N155" i="2"/>
  <c r="F156" i="2"/>
  <c r="I156" i="2" s="1"/>
  <c r="M156" i="2"/>
  <c r="N156" i="2"/>
  <c r="F46" i="2"/>
  <c r="I46" i="2" s="1"/>
  <c r="M46" i="2"/>
  <c r="N46" i="2"/>
  <c r="F47" i="2"/>
  <c r="I47" i="2" s="1"/>
  <c r="M47" i="2"/>
  <c r="N47" i="2"/>
  <c r="F48" i="2"/>
  <c r="I48" i="2" s="1"/>
  <c r="M48" i="2"/>
  <c r="N48" i="2"/>
  <c r="F49" i="2"/>
  <c r="I49" i="2" s="1"/>
  <c r="M49" i="2"/>
  <c r="N49" i="2"/>
  <c r="F50" i="2"/>
  <c r="I50" i="2" s="1"/>
  <c r="M50" i="2"/>
  <c r="N50" i="2"/>
  <c r="F51" i="2"/>
  <c r="I51" i="2" s="1"/>
  <c r="M51" i="2"/>
  <c r="N51" i="2"/>
  <c r="F52" i="2"/>
  <c r="I52" i="2" s="1"/>
  <c r="M52" i="2"/>
  <c r="N52" i="2"/>
  <c r="F53" i="2"/>
  <c r="I53" i="2" s="1"/>
  <c r="M53" i="2"/>
  <c r="N53" i="2"/>
  <c r="F54" i="2"/>
  <c r="I54" i="2" s="1"/>
  <c r="M54" i="2"/>
  <c r="N54" i="2"/>
  <c r="F55" i="2"/>
  <c r="I55" i="2" s="1"/>
  <c r="M55" i="2"/>
  <c r="N55" i="2"/>
  <c r="F28" i="2"/>
  <c r="I28" i="2" s="1"/>
  <c r="M28" i="2"/>
  <c r="N28" i="2"/>
  <c r="F29" i="2"/>
  <c r="I29" i="2" s="1"/>
  <c r="M29" i="2"/>
  <c r="N29" i="2"/>
  <c r="F30" i="2"/>
  <c r="I30" i="2" s="1"/>
  <c r="M30" i="2"/>
  <c r="N30" i="2"/>
  <c r="F31" i="2"/>
  <c r="I31" i="2" s="1"/>
  <c r="M31" i="2"/>
  <c r="N31" i="2"/>
  <c r="F32" i="2"/>
  <c r="I32" i="2" s="1"/>
  <c r="M32" i="2"/>
  <c r="N32" i="2"/>
  <c r="F33" i="2"/>
  <c r="I33" i="2" s="1"/>
  <c r="M33" i="2"/>
  <c r="N33" i="2"/>
  <c r="F34" i="2"/>
  <c r="I34" i="2" s="1"/>
  <c r="M34" i="2"/>
  <c r="N34" i="2"/>
  <c r="F35" i="2"/>
  <c r="I35" i="2" s="1"/>
  <c r="M35" i="2"/>
  <c r="N35" i="2"/>
  <c r="F36" i="2"/>
  <c r="I36" i="2" s="1"/>
  <c r="M36" i="2"/>
  <c r="N36" i="2"/>
  <c r="F37" i="2"/>
  <c r="I37" i="2" s="1"/>
  <c r="M37" i="2"/>
  <c r="N37" i="2"/>
  <c r="F38" i="2"/>
  <c r="I38" i="2" s="1"/>
  <c r="M38" i="2"/>
  <c r="N38" i="2"/>
  <c r="F39" i="2"/>
  <c r="I39" i="2" s="1"/>
  <c r="M39" i="2"/>
  <c r="N39" i="2"/>
  <c r="F40" i="2"/>
  <c r="I40" i="2" s="1"/>
  <c r="M40" i="2"/>
  <c r="N40" i="2"/>
  <c r="F41" i="2"/>
  <c r="I41" i="2" s="1"/>
  <c r="M41" i="2"/>
  <c r="N41" i="2"/>
  <c r="F42" i="2"/>
  <c r="I42" i="2" s="1"/>
  <c r="M42" i="2"/>
  <c r="N42" i="2"/>
  <c r="F43" i="2"/>
  <c r="I43" i="2" s="1"/>
  <c r="M43" i="2"/>
  <c r="N43" i="2"/>
  <c r="F44" i="2"/>
  <c r="I44" i="2" s="1"/>
  <c r="M44" i="2"/>
  <c r="N44" i="2"/>
  <c r="F45" i="2"/>
  <c r="I45" i="2" s="1"/>
  <c r="M45" i="2"/>
  <c r="N45" i="2"/>
  <c r="F56" i="2"/>
  <c r="I56" i="2" s="1"/>
  <c r="M56" i="2"/>
  <c r="N56" i="2"/>
  <c r="F57" i="2"/>
  <c r="I57" i="2" s="1"/>
  <c r="M57" i="2"/>
  <c r="N57" i="2"/>
  <c r="F58" i="2"/>
  <c r="I58" i="2" s="1"/>
  <c r="M58" i="2"/>
  <c r="N58" i="2"/>
  <c r="F59" i="2"/>
  <c r="I59" i="2" s="1"/>
  <c r="M59" i="2"/>
  <c r="N59" i="2"/>
  <c r="F61" i="2"/>
  <c r="I61" i="2" s="1"/>
  <c r="M61" i="2"/>
  <c r="N61" i="2"/>
  <c r="F60" i="2"/>
  <c r="I60" i="2" s="1"/>
  <c r="M60" i="2"/>
  <c r="N60" i="2"/>
  <c r="F65" i="2"/>
  <c r="I65" i="2" s="1"/>
  <c r="M65" i="2"/>
  <c r="N65" i="2"/>
  <c r="F66" i="2"/>
  <c r="I66" i="2" s="1"/>
  <c r="M66" i="2"/>
  <c r="N66" i="2"/>
  <c r="F67" i="2"/>
  <c r="I67" i="2" s="1"/>
  <c r="M67" i="2"/>
  <c r="N67" i="2"/>
  <c r="F68" i="2"/>
  <c r="I68" i="2" s="1"/>
  <c r="M68" i="2"/>
  <c r="N68" i="2"/>
  <c r="F69" i="2"/>
  <c r="I69" i="2" s="1"/>
  <c r="M69" i="2"/>
  <c r="N69" i="2"/>
  <c r="F73" i="2"/>
  <c r="I73" i="2" s="1"/>
  <c r="M73" i="2"/>
  <c r="N73" i="2"/>
  <c r="F74" i="2"/>
  <c r="I74" i="2" s="1"/>
  <c r="M74" i="2"/>
  <c r="N74" i="2"/>
  <c r="N27" i="2"/>
  <c r="M27" i="2"/>
  <c r="F27" i="2"/>
  <c r="I27" i="2" s="1"/>
  <c r="N125" i="2"/>
  <c r="M125" i="2"/>
  <c r="F125" i="2"/>
  <c r="N124" i="2"/>
  <c r="M124" i="2"/>
  <c r="F124" i="2"/>
  <c r="I124" i="2" s="1"/>
  <c r="N123" i="2"/>
  <c r="M123" i="2"/>
  <c r="F123" i="2"/>
  <c r="I123" i="2" s="1"/>
  <c r="N122" i="2"/>
  <c r="M122" i="2"/>
  <c r="F122" i="2"/>
  <c r="I122" i="2" s="1"/>
  <c r="N121" i="2"/>
  <c r="M121" i="2"/>
  <c r="F121" i="2"/>
  <c r="N120" i="2"/>
  <c r="M120" i="2"/>
  <c r="F120" i="2"/>
  <c r="I120" i="2" s="1"/>
  <c r="N119" i="2"/>
  <c r="M119" i="2"/>
  <c r="F119" i="2"/>
  <c r="I119" i="2" s="1"/>
  <c r="N118" i="2"/>
  <c r="M118" i="2"/>
  <c r="F118" i="2"/>
  <c r="I118" i="2" s="1"/>
  <c r="N117" i="2"/>
  <c r="M117" i="2"/>
  <c r="F117" i="2"/>
  <c r="I117" i="2" s="1"/>
  <c r="N116" i="2"/>
  <c r="M116" i="2"/>
  <c r="F116" i="2"/>
  <c r="I116" i="2" s="1"/>
  <c r="N114" i="2"/>
  <c r="M114" i="2"/>
  <c r="F114" i="2"/>
  <c r="I114" i="2" s="1"/>
  <c r="N113" i="2"/>
  <c r="M113" i="2"/>
  <c r="F113" i="2"/>
  <c r="I113" i="2" s="1"/>
  <c r="N112" i="2"/>
  <c r="M112" i="2"/>
  <c r="F112" i="2"/>
  <c r="I112" i="2" s="1"/>
  <c r="N111" i="2"/>
  <c r="M111" i="2"/>
  <c r="F111" i="2"/>
  <c r="I111" i="2" s="1"/>
  <c r="N110" i="2"/>
  <c r="M110" i="2"/>
  <c r="F110" i="2"/>
  <c r="I110" i="2" s="1"/>
  <c r="N109" i="2"/>
  <c r="M109" i="2"/>
  <c r="F109" i="2"/>
  <c r="N108" i="2"/>
  <c r="M108" i="2"/>
  <c r="F108" i="2"/>
  <c r="I108" i="2" s="1"/>
  <c r="N136" i="2"/>
  <c r="M136" i="2"/>
  <c r="F136" i="2"/>
  <c r="I136" i="2" s="1"/>
  <c r="N135" i="2"/>
  <c r="M135" i="2"/>
  <c r="F135" i="2"/>
  <c r="I135" i="2" s="1"/>
  <c r="N134" i="2"/>
  <c r="M134" i="2"/>
  <c r="F134" i="2"/>
  <c r="I134" i="2" s="1"/>
  <c r="N133" i="2"/>
  <c r="M133" i="2"/>
  <c r="F133" i="2"/>
  <c r="I133" i="2" s="1"/>
  <c r="N132" i="2"/>
  <c r="M132" i="2"/>
  <c r="F132" i="2"/>
  <c r="I132" i="2" s="1"/>
  <c r="N131" i="2"/>
  <c r="M131" i="2"/>
  <c r="F131" i="2"/>
  <c r="I131" i="2" s="1"/>
  <c r="N130" i="2"/>
  <c r="M130" i="2"/>
  <c r="F130" i="2"/>
  <c r="I130" i="2" s="1"/>
  <c r="N129" i="2"/>
  <c r="M129" i="2"/>
  <c r="F129" i="2"/>
  <c r="I129" i="2" s="1"/>
  <c r="N128" i="2"/>
  <c r="M128" i="2"/>
  <c r="F128" i="2"/>
  <c r="I128" i="2" s="1"/>
  <c r="N127" i="2"/>
  <c r="M127" i="2"/>
  <c r="F127" i="2"/>
  <c r="I127" i="2" s="1"/>
  <c r="N126" i="2"/>
  <c r="M126" i="2"/>
  <c r="F126" i="2"/>
  <c r="I126" i="2" s="1"/>
  <c r="N107" i="2"/>
  <c r="M107" i="2"/>
  <c r="F107" i="2"/>
  <c r="I107" i="2" s="1"/>
  <c r="F76" i="2"/>
  <c r="I76" i="2" s="1"/>
  <c r="M76" i="2"/>
  <c r="N76" i="2"/>
  <c r="F77" i="2"/>
  <c r="I77" i="2" s="1"/>
  <c r="M77" i="2"/>
  <c r="N77" i="2"/>
  <c r="F78" i="2"/>
  <c r="I78" i="2" s="1"/>
  <c r="M78" i="2"/>
  <c r="N78" i="2"/>
  <c r="F79" i="2"/>
  <c r="I79" i="2" s="1"/>
  <c r="M79" i="2"/>
  <c r="N79" i="2"/>
  <c r="F80" i="2"/>
  <c r="I80" i="2" s="1"/>
  <c r="M80" i="2"/>
  <c r="N80" i="2"/>
  <c r="F115" i="2"/>
  <c r="I115" i="2" s="1"/>
  <c r="M115" i="2"/>
  <c r="N115" i="2"/>
  <c r="F82" i="2"/>
  <c r="I82" i="2" s="1"/>
  <c r="M82" i="2"/>
  <c r="N82" i="2"/>
  <c r="F83" i="2"/>
  <c r="I83" i="2" s="1"/>
  <c r="M83" i="2"/>
  <c r="N83" i="2"/>
  <c r="F84" i="2"/>
  <c r="I84" i="2" s="1"/>
  <c r="M84" i="2"/>
  <c r="N84" i="2"/>
  <c r="F85" i="2"/>
  <c r="I85" i="2" s="1"/>
  <c r="M85" i="2"/>
  <c r="N85" i="2"/>
  <c r="F86" i="2"/>
  <c r="I86" i="2" s="1"/>
  <c r="M86" i="2"/>
  <c r="N86" i="2"/>
  <c r="F87" i="2"/>
  <c r="I87" i="2" s="1"/>
  <c r="M87" i="2"/>
  <c r="N87" i="2"/>
  <c r="F88" i="2"/>
  <c r="I88" i="2" s="1"/>
  <c r="M88" i="2"/>
  <c r="N88" i="2"/>
  <c r="F89" i="2"/>
  <c r="I89" i="2" s="1"/>
  <c r="M89" i="2"/>
  <c r="N89" i="2"/>
  <c r="F90" i="2"/>
  <c r="I90" i="2" s="1"/>
  <c r="M90" i="2"/>
  <c r="N90" i="2"/>
  <c r="F91" i="2"/>
  <c r="I91" i="2" s="1"/>
  <c r="M91" i="2"/>
  <c r="N91" i="2"/>
  <c r="F92" i="2"/>
  <c r="I92" i="2" s="1"/>
  <c r="M92" i="2"/>
  <c r="N92" i="2"/>
  <c r="F93" i="2"/>
  <c r="I93" i="2" s="1"/>
  <c r="M93" i="2"/>
  <c r="N93" i="2"/>
  <c r="F94" i="2"/>
  <c r="I94" i="2" s="1"/>
  <c r="M94" i="2"/>
  <c r="N94" i="2"/>
  <c r="F95" i="2"/>
  <c r="I95" i="2" s="1"/>
  <c r="M95" i="2"/>
  <c r="N95" i="2"/>
  <c r="F96" i="2"/>
  <c r="I96" i="2" s="1"/>
  <c r="M96" i="2"/>
  <c r="N96" i="2"/>
  <c r="F97" i="2"/>
  <c r="I97" i="2" s="1"/>
  <c r="M97" i="2"/>
  <c r="N97" i="2"/>
  <c r="F98" i="2"/>
  <c r="I98" i="2" s="1"/>
  <c r="M98" i="2"/>
  <c r="N98" i="2"/>
  <c r="F99" i="2"/>
  <c r="I99" i="2" s="1"/>
  <c r="M99" i="2"/>
  <c r="N99" i="2"/>
  <c r="F100" i="2"/>
  <c r="I100" i="2" s="1"/>
  <c r="M100" i="2"/>
  <c r="N100" i="2"/>
  <c r="F101" i="2"/>
  <c r="I101" i="2" s="1"/>
  <c r="M101" i="2"/>
  <c r="N101" i="2"/>
  <c r="F102" i="2"/>
  <c r="I102" i="2" s="1"/>
  <c r="M102" i="2"/>
  <c r="N102" i="2"/>
  <c r="F103" i="2"/>
  <c r="I103" i="2" s="1"/>
  <c r="M103" i="2"/>
  <c r="N103" i="2"/>
  <c r="F104" i="2"/>
  <c r="I104" i="2" s="1"/>
  <c r="M104" i="2"/>
  <c r="N104" i="2"/>
  <c r="F105" i="2"/>
  <c r="I105" i="2" s="1"/>
  <c r="M105" i="2"/>
  <c r="N105" i="2"/>
  <c r="F106" i="2"/>
  <c r="I106" i="2" s="1"/>
  <c r="M106" i="2"/>
  <c r="N106" i="2"/>
  <c r="F137" i="2"/>
  <c r="I137" i="2" s="1"/>
  <c r="M137" i="2"/>
  <c r="N137" i="2"/>
  <c r="F138" i="2"/>
  <c r="I138" i="2" s="1"/>
  <c r="M138" i="2"/>
  <c r="N138" i="2"/>
  <c r="F139" i="2"/>
  <c r="I139" i="2" s="1"/>
  <c r="M139" i="2"/>
  <c r="N139" i="2"/>
  <c r="O63" i="2" l="1"/>
  <c r="P63" i="2" s="1"/>
  <c r="K63" i="2"/>
  <c r="L63" i="2" s="1"/>
  <c r="K159" i="2"/>
  <c r="L159" i="2" s="1"/>
  <c r="K158" i="2"/>
  <c r="L158" i="2" s="1"/>
  <c r="O158" i="2"/>
  <c r="P158" i="2" s="1"/>
  <c r="O159" i="2"/>
  <c r="P159" i="2" s="1"/>
  <c r="O161" i="2"/>
  <c r="P161" i="2" s="1"/>
  <c r="K161" i="2"/>
  <c r="L161" i="2" s="1"/>
  <c r="K162" i="2"/>
  <c r="L162" i="2" s="1"/>
  <c r="O162" i="2"/>
  <c r="P162" i="2" s="1"/>
  <c r="K145" i="2"/>
  <c r="L145" i="2" s="1"/>
  <c r="K141" i="2"/>
  <c r="L141" i="2" s="1"/>
  <c r="K142" i="2"/>
  <c r="L142" i="2" s="1"/>
  <c r="K144" i="2"/>
  <c r="L144" i="2" s="1"/>
  <c r="O142" i="2"/>
  <c r="P142" i="2" s="1"/>
  <c r="K140" i="2"/>
  <c r="L140" i="2" s="1"/>
  <c r="K143" i="2"/>
  <c r="L143" i="2" s="1"/>
  <c r="K147" i="2"/>
  <c r="L147" i="2" s="1"/>
  <c r="O144" i="2"/>
  <c r="P144" i="2" s="1"/>
  <c r="O147" i="2"/>
  <c r="P147" i="2" s="1"/>
  <c r="K146" i="2"/>
  <c r="L146" i="2" s="1"/>
  <c r="O143" i="2"/>
  <c r="P143" i="2" s="1"/>
  <c r="I140" i="2"/>
  <c r="O140" i="2" s="1"/>
  <c r="P140" i="2" s="1"/>
  <c r="O146" i="2"/>
  <c r="P146" i="2" s="1"/>
  <c r="O145" i="2"/>
  <c r="P145" i="2" s="1"/>
  <c r="O141" i="2"/>
  <c r="P141" i="2" s="1"/>
  <c r="I81" i="2"/>
  <c r="O81" i="2" s="1"/>
  <c r="P81" i="2" s="1"/>
  <c r="K81" i="2"/>
  <c r="L81" i="2" s="1"/>
  <c r="O70" i="2"/>
  <c r="P70" i="2" s="1"/>
  <c r="I71" i="2"/>
  <c r="O71" i="2" s="1"/>
  <c r="P71" i="2" s="1"/>
  <c r="K71" i="2"/>
  <c r="L71" i="2" s="1"/>
  <c r="K70" i="2"/>
  <c r="L70" i="2" s="1"/>
  <c r="K164" i="2"/>
  <c r="L164" i="2" s="1"/>
  <c r="O164" i="2"/>
  <c r="P164" i="2" s="1"/>
  <c r="K154" i="2"/>
  <c r="L154" i="2" s="1"/>
  <c r="K153" i="2"/>
  <c r="L153" i="2" s="1"/>
  <c r="O156" i="2"/>
  <c r="P156" i="2" s="1"/>
  <c r="K150" i="2"/>
  <c r="L150" i="2" s="1"/>
  <c r="K155" i="2"/>
  <c r="L155" i="2" s="1"/>
  <c r="K151" i="2"/>
  <c r="L151" i="2" s="1"/>
  <c r="K35" i="2"/>
  <c r="L35" i="2" s="1"/>
  <c r="K54" i="2"/>
  <c r="L54" i="2" s="1"/>
  <c r="O50" i="2"/>
  <c r="P50" i="2" s="1"/>
  <c r="K152" i="2"/>
  <c r="L152" i="2" s="1"/>
  <c r="K156" i="2"/>
  <c r="L156" i="2" s="1"/>
  <c r="O152" i="2"/>
  <c r="P152" i="2" s="1"/>
  <c r="O154" i="2"/>
  <c r="P154" i="2" s="1"/>
  <c r="O153" i="2"/>
  <c r="P153" i="2" s="1"/>
  <c r="O150" i="2"/>
  <c r="P150" i="2" s="1"/>
  <c r="O155" i="2"/>
  <c r="P155" i="2" s="1"/>
  <c r="O151" i="2"/>
  <c r="P151" i="2" s="1"/>
  <c r="K44" i="2"/>
  <c r="L44" i="2" s="1"/>
  <c r="O46" i="2"/>
  <c r="P46" i="2" s="1"/>
  <c r="K47" i="2"/>
  <c r="L47" i="2" s="1"/>
  <c r="K60" i="2"/>
  <c r="L60" i="2" s="1"/>
  <c r="K56" i="2"/>
  <c r="L56" i="2" s="1"/>
  <c r="K53" i="2"/>
  <c r="L53" i="2" s="1"/>
  <c r="K50" i="2"/>
  <c r="L50" i="2" s="1"/>
  <c r="O57" i="2"/>
  <c r="P57" i="2" s="1"/>
  <c r="K33" i="2"/>
  <c r="L33" i="2" s="1"/>
  <c r="K28" i="2"/>
  <c r="L28" i="2" s="1"/>
  <c r="K61" i="2"/>
  <c r="L61" i="2" s="1"/>
  <c r="K45" i="2"/>
  <c r="L45" i="2" s="1"/>
  <c r="K41" i="2"/>
  <c r="L41" i="2" s="1"/>
  <c r="K37" i="2"/>
  <c r="L37" i="2" s="1"/>
  <c r="K36" i="2"/>
  <c r="L36" i="2" s="1"/>
  <c r="K31" i="2"/>
  <c r="L31" i="2" s="1"/>
  <c r="K55" i="2"/>
  <c r="L55" i="2" s="1"/>
  <c r="K52" i="2"/>
  <c r="L52" i="2" s="1"/>
  <c r="O54" i="2"/>
  <c r="P54" i="2" s="1"/>
  <c r="O52" i="2"/>
  <c r="P52" i="2" s="1"/>
  <c r="K58" i="2"/>
  <c r="L58" i="2" s="1"/>
  <c r="K43" i="2"/>
  <c r="L43" i="2" s="1"/>
  <c r="K39" i="2"/>
  <c r="L39" i="2" s="1"/>
  <c r="K29" i="2"/>
  <c r="L29" i="2" s="1"/>
  <c r="K51" i="2"/>
  <c r="L51" i="2" s="1"/>
  <c r="K32" i="2"/>
  <c r="L32" i="2" s="1"/>
  <c r="O49" i="2"/>
  <c r="P49" i="2" s="1"/>
  <c r="O44" i="2"/>
  <c r="P44" i="2" s="1"/>
  <c r="K49" i="2"/>
  <c r="L49" i="2" s="1"/>
  <c r="K48" i="2"/>
  <c r="L48" i="2" s="1"/>
  <c r="K46" i="2"/>
  <c r="L46" i="2" s="1"/>
  <c r="K57" i="2"/>
  <c r="L57" i="2" s="1"/>
  <c r="O40" i="2"/>
  <c r="P40" i="2" s="1"/>
  <c r="O32" i="2"/>
  <c r="P32" i="2" s="1"/>
  <c r="O48" i="2"/>
  <c r="P48" i="2" s="1"/>
  <c r="O60" i="2"/>
  <c r="P60" i="2" s="1"/>
  <c r="K40" i="2"/>
  <c r="L40" i="2" s="1"/>
  <c r="O36" i="2"/>
  <c r="P36" i="2" s="1"/>
  <c r="O28" i="2"/>
  <c r="P28" i="2" s="1"/>
  <c r="O53" i="2"/>
  <c r="P53" i="2" s="1"/>
  <c r="O55" i="2"/>
  <c r="P55" i="2" s="1"/>
  <c r="O51" i="2"/>
  <c r="P51" i="2" s="1"/>
  <c r="O47" i="2"/>
  <c r="P47" i="2" s="1"/>
  <c r="K59" i="2"/>
  <c r="L59" i="2" s="1"/>
  <c r="K42" i="2"/>
  <c r="L42" i="2" s="1"/>
  <c r="K34" i="2"/>
  <c r="L34" i="2" s="1"/>
  <c r="O61" i="2"/>
  <c r="P61" i="2" s="1"/>
  <c r="O43" i="2"/>
  <c r="P43" i="2" s="1"/>
  <c r="O56" i="2"/>
  <c r="P56" i="2" s="1"/>
  <c r="O39" i="2"/>
  <c r="P39" i="2" s="1"/>
  <c r="O31" i="2"/>
  <c r="P31" i="2" s="1"/>
  <c r="O35" i="2"/>
  <c r="P35" i="2" s="1"/>
  <c r="K38" i="2"/>
  <c r="L38" i="2" s="1"/>
  <c r="K30" i="2"/>
  <c r="L30" i="2" s="1"/>
  <c r="O59" i="2"/>
  <c r="P59" i="2" s="1"/>
  <c r="O42" i="2"/>
  <c r="P42" i="2" s="1"/>
  <c r="O38" i="2"/>
  <c r="P38" i="2" s="1"/>
  <c r="O34" i="2"/>
  <c r="P34" i="2" s="1"/>
  <c r="O30" i="2"/>
  <c r="P30" i="2" s="1"/>
  <c r="O58" i="2"/>
  <c r="P58" i="2" s="1"/>
  <c r="O45" i="2"/>
  <c r="P45" i="2" s="1"/>
  <c r="O41" i="2"/>
  <c r="P41" i="2" s="1"/>
  <c r="O37" i="2"/>
  <c r="P37" i="2" s="1"/>
  <c r="O33" i="2"/>
  <c r="P33" i="2" s="1"/>
  <c r="O29" i="2"/>
  <c r="P29" i="2" s="1"/>
  <c r="O27" i="2"/>
  <c r="P27" i="2" s="1"/>
  <c r="K74" i="2"/>
  <c r="L74" i="2" s="1"/>
  <c r="K66" i="2"/>
  <c r="L66" i="2" s="1"/>
  <c r="K65" i="2"/>
  <c r="L65" i="2" s="1"/>
  <c r="K73" i="2"/>
  <c r="L73" i="2" s="1"/>
  <c r="O69" i="2"/>
  <c r="P69" i="2" s="1"/>
  <c r="K67" i="2"/>
  <c r="L67" i="2" s="1"/>
  <c r="K99" i="2"/>
  <c r="L99" i="2" s="1"/>
  <c r="K69" i="2"/>
  <c r="L69" i="2" s="1"/>
  <c r="K68" i="2"/>
  <c r="L68" i="2" s="1"/>
  <c r="O65" i="2"/>
  <c r="P65" i="2" s="1"/>
  <c r="O68" i="2"/>
  <c r="P68" i="2" s="1"/>
  <c r="O74" i="2"/>
  <c r="P74" i="2" s="1"/>
  <c r="O67" i="2"/>
  <c r="P67" i="2" s="1"/>
  <c r="O73" i="2"/>
  <c r="P73" i="2" s="1"/>
  <c r="O66" i="2"/>
  <c r="P66" i="2" s="1"/>
  <c r="K27" i="2"/>
  <c r="L27" i="2" s="1"/>
  <c r="O119" i="2"/>
  <c r="P119" i="2" s="1"/>
  <c r="K111" i="2"/>
  <c r="L111" i="2" s="1"/>
  <c r="K98" i="2"/>
  <c r="L98" i="2" s="1"/>
  <c r="O130" i="2"/>
  <c r="P130" i="2" s="1"/>
  <c r="K116" i="2"/>
  <c r="L116" i="2" s="1"/>
  <c r="K120" i="2"/>
  <c r="L120" i="2" s="1"/>
  <c r="K123" i="2"/>
  <c r="L123" i="2" s="1"/>
  <c r="K114" i="2"/>
  <c r="L114" i="2" s="1"/>
  <c r="K119" i="2"/>
  <c r="L119" i="2" s="1"/>
  <c r="K122" i="2"/>
  <c r="L122" i="2" s="1"/>
  <c r="K126" i="2"/>
  <c r="L126" i="2" s="1"/>
  <c r="K130" i="2"/>
  <c r="L130" i="2" s="1"/>
  <c r="K134" i="2"/>
  <c r="L134" i="2" s="1"/>
  <c r="O120" i="2"/>
  <c r="P120" i="2" s="1"/>
  <c r="O123" i="2"/>
  <c r="P123" i="2" s="1"/>
  <c r="O122" i="2"/>
  <c r="P122" i="2" s="1"/>
  <c r="K113" i="2"/>
  <c r="L113" i="2" s="1"/>
  <c r="K128" i="2"/>
  <c r="L128" i="2" s="1"/>
  <c r="K136" i="2"/>
  <c r="L136" i="2" s="1"/>
  <c r="O104" i="2"/>
  <c r="P104" i="2" s="1"/>
  <c r="O91" i="2"/>
  <c r="P91" i="2" s="1"/>
  <c r="O86" i="2"/>
  <c r="P86" i="2" s="1"/>
  <c r="O111" i="2"/>
  <c r="P111" i="2" s="1"/>
  <c r="K109" i="2"/>
  <c r="L109" i="2" s="1"/>
  <c r="O116" i="2"/>
  <c r="P116" i="2" s="1"/>
  <c r="O117" i="2"/>
  <c r="P117" i="2" s="1"/>
  <c r="O135" i="2"/>
  <c r="P135" i="2" s="1"/>
  <c r="O110" i="2"/>
  <c r="P110" i="2" s="1"/>
  <c r="O112" i="2"/>
  <c r="P112" i="2" s="1"/>
  <c r="K121" i="2"/>
  <c r="L121" i="2" s="1"/>
  <c r="O133" i="2"/>
  <c r="P133" i="2" s="1"/>
  <c r="O108" i="2"/>
  <c r="P108" i="2" s="1"/>
  <c r="O114" i="2"/>
  <c r="P114" i="2" s="1"/>
  <c r="K118" i="2"/>
  <c r="L118" i="2" s="1"/>
  <c r="O124" i="2"/>
  <c r="P124" i="2" s="1"/>
  <c r="K139" i="2"/>
  <c r="L139" i="2" s="1"/>
  <c r="K91" i="2"/>
  <c r="L91" i="2" s="1"/>
  <c r="K85" i="2"/>
  <c r="L85" i="2" s="1"/>
  <c r="O129" i="2"/>
  <c r="P129" i="2" s="1"/>
  <c r="O131" i="2"/>
  <c r="P131" i="2" s="1"/>
  <c r="O134" i="2"/>
  <c r="P134" i="2" s="1"/>
  <c r="K108" i="2"/>
  <c r="L108" i="2" s="1"/>
  <c r="I109" i="2"/>
  <c r="O109" i="2" s="1"/>
  <c r="P109" i="2" s="1"/>
  <c r="K112" i="2"/>
  <c r="L112" i="2" s="1"/>
  <c r="O113" i="2"/>
  <c r="P113" i="2" s="1"/>
  <c r="K117" i="2"/>
  <c r="L117" i="2" s="1"/>
  <c r="O118" i="2"/>
  <c r="P118" i="2" s="1"/>
  <c r="I121" i="2"/>
  <c r="O121" i="2" s="1"/>
  <c r="P121" i="2" s="1"/>
  <c r="K124" i="2"/>
  <c r="L124" i="2" s="1"/>
  <c r="I125" i="2"/>
  <c r="O125" i="2" s="1"/>
  <c r="P125" i="2" s="1"/>
  <c r="O96" i="2"/>
  <c r="P96" i="2" s="1"/>
  <c r="O107" i="2"/>
  <c r="P107" i="2" s="1"/>
  <c r="O127" i="2"/>
  <c r="P127" i="2" s="1"/>
  <c r="K125" i="2"/>
  <c r="L125" i="2" s="1"/>
  <c r="K102" i="2"/>
  <c r="L102" i="2" s="1"/>
  <c r="O79" i="2"/>
  <c r="P79" i="2" s="1"/>
  <c r="O126" i="2"/>
  <c r="P126" i="2" s="1"/>
  <c r="K132" i="2"/>
  <c r="L132" i="2" s="1"/>
  <c r="K110" i="2"/>
  <c r="L110" i="2" s="1"/>
  <c r="O99" i="2"/>
  <c r="P99" i="2" s="1"/>
  <c r="K79" i="2"/>
  <c r="L79" i="2" s="1"/>
  <c r="K76" i="2"/>
  <c r="L76" i="2" s="1"/>
  <c r="K127" i="2"/>
  <c r="L127" i="2" s="1"/>
  <c r="O128" i="2"/>
  <c r="P128" i="2" s="1"/>
  <c r="K131" i="2"/>
  <c r="L131" i="2" s="1"/>
  <c r="O132" i="2"/>
  <c r="P132" i="2" s="1"/>
  <c r="K135" i="2"/>
  <c r="L135" i="2" s="1"/>
  <c r="O136" i="2"/>
  <c r="P136" i="2" s="1"/>
  <c r="O115" i="2"/>
  <c r="P115" i="2" s="1"/>
  <c r="K95" i="2"/>
  <c r="L95" i="2" s="1"/>
  <c r="K86" i="2"/>
  <c r="L86" i="2" s="1"/>
  <c r="K107" i="2"/>
  <c r="L107" i="2" s="1"/>
  <c r="K129" i="2"/>
  <c r="L129" i="2" s="1"/>
  <c r="K133" i="2"/>
  <c r="L133" i="2" s="1"/>
  <c r="K106" i="2"/>
  <c r="L106" i="2" s="1"/>
  <c r="K94" i="2"/>
  <c r="L94" i="2" s="1"/>
  <c r="K100" i="2"/>
  <c r="L100" i="2" s="1"/>
  <c r="O94" i="2"/>
  <c r="P94" i="2" s="1"/>
  <c r="K92" i="2"/>
  <c r="L92" i="2" s="1"/>
  <c r="K87" i="2"/>
  <c r="L87" i="2" s="1"/>
  <c r="K104" i="2"/>
  <c r="L104" i="2" s="1"/>
  <c r="O95" i="2"/>
  <c r="P95" i="2" s="1"/>
  <c r="K90" i="2"/>
  <c r="L90" i="2" s="1"/>
  <c r="O87" i="2"/>
  <c r="P87" i="2" s="1"/>
  <c r="K84" i="2"/>
  <c r="L84" i="2" s="1"/>
  <c r="K103" i="2"/>
  <c r="L103" i="2" s="1"/>
  <c r="K101" i="2"/>
  <c r="L101" i="2" s="1"/>
  <c r="K96" i="2"/>
  <c r="L96" i="2" s="1"/>
  <c r="K83" i="2"/>
  <c r="L83" i="2" s="1"/>
  <c r="K115" i="2"/>
  <c r="L115" i="2" s="1"/>
  <c r="K138" i="2"/>
  <c r="L138" i="2" s="1"/>
  <c r="O138" i="2"/>
  <c r="P138" i="2" s="1"/>
  <c r="K137" i="2"/>
  <c r="L137" i="2" s="1"/>
  <c r="K105" i="2"/>
  <c r="L105" i="2" s="1"/>
  <c r="O98" i="2"/>
  <c r="P98" i="2" s="1"/>
  <c r="O90" i="2"/>
  <c r="P90" i="2" s="1"/>
  <c r="O83" i="2"/>
  <c r="P83" i="2" s="1"/>
  <c r="O139" i="2"/>
  <c r="P139" i="2" s="1"/>
  <c r="O106" i="2"/>
  <c r="P106" i="2" s="1"/>
  <c r="O105" i="2"/>
  <c r="P105" i="2" s="1"/>
  <c r="O102" i="2"/>
  <c r="P102" i="2" s="1"/>
  <c r="O101" i="2"/>
  <c r="P101" i="2" s="1"/>
  <c r="K93" i="2"/>
  <c r="L93" i="2" s="1"/>
  <c r="O93" i="2"/>
  <c r="P93" i="2" s="1"/>
  <c r="K80" i="2"/>
  <c r="L80" i="2" s="1"/>
  <c r="O80" i="2"/>
  <c r="P80" i="2" s="1"/>
  <c r="O77" i="2"/>
  <c r="P77" i="2" s="1"/>
  <c r="K78" i="2"/>
  <c r="L78" i="2" s="1"/>
  <c r="K88" i="2"/>
  <c r="L88" i="2" s="1"/>
  <c r="O88" i="2"/>
  <c r="P88" i="2" s="1"/>
  <c r="O78" i="2"/>
  <c r="P78" i="2" s="1"/>
  <c r="O137" i="2"/>
  <c r="P137" i="2" s="1"/>
  <c r="O103" i="2"/>
  <c r="P103" i="2" s="1"/>
  <c r="O100" i="2"/>
  <c r="P100" i="2" s="1"/>
  <c r="K97" i="2"/>
  <c r="L97" i="2" s="1"/>
  <c r="O97" i="2"/>
  <c r="P97" i="2" s="1"/>
  <c r="O92" i="2"/>
  <c r="P92" i="2" s="1"/>
  <c r="K89" i="2"/>
  <c r="L89" i="2" s="1"/>
  <c r="O89" i="2"/>
  <c r="P89" i="2" s="1"/>
  <c r="O85" i="2"/>
  <c r="P85" i="2" s="1"/>
  <c r="O84" i="2"/>
  <c r="P84" i="2" s="1"/>
  <c r="K77" i="2"/>
  <c r="L77" i="2" s="1"/>
  <c r="O76" i="2"/>
  <c r="P76" i="2" s="1"/>
  <c r="K82" i="2"/>
  <c r="L82" i="2" s="1"/>
  <c r="O82" i="2"/>
  <c r="P82" i="2" s="1"/>
  <c r="A23" i="2"/>
  <c r="A24" i="2"/>
  <c r="A25" i="2"/>
  <c r="A12" i="2"/>
  <c r="A12" i="3"/>
  <c r="A13" i="3" l="1"/>
  <c r="C4" i="3" l="1"/>
  <c r="C2" i="3"/>
  <c r="A7" i="2"/>
  <c r="D20" i="3" l="1"/>
  <c r="D19" i="3"/>
  <c r="D18" i="3"/>
  <c r="D17" i="3"/>
  <c r="M64" i="2" l="1"/>
  <c r="M149" i="2"/>
  <c r="A8" i="2" l="1"/>
  <c r="A9" i="2"/>
  <c r="N149" i="2"/>
  <c r="N64" i="2"/>
  <c r="K64" i="2" l="1"/>
  <c r="L64" i="2" s="1"/>
  <c r="K149" i="2"/>
  <c r="L149" i="2" s="1"/>
  <c r="F149" i="2" l="1"/>
  <c r="F64" i="2"/>
  <c r="I64" i="2" s="1"/>
  <c r="O64" i="2" s="1"/>
  <c r="I149" i="2" l="1"/>
  <c r="O149" i="2" s="1"/>
  <c r="P64" i="2"/>
  <c r="P149" i="2" l="1"/>
  <c r="O24" i="2"/>
  <c r="K13" i="3" s="1"/>
  <c r="L13" i="3" s="1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10" i="2" l="1"/>
  <c r="O7" i="2" l="1"/>
  <c r="K12" i="3" s="1"/>
  <c r="A11" i="2"/>
  <c r="A13" i="2" s="1"/>
  <c r="A14" i="2" l="1"/>
  <c r="L12" i="3"/>
  <c r="A15" i="2" l="1"/>
  <c r="P166" i="2"/>
  <c r="N4" i="2" s="1"/>
  <c r="K175" i="2"/>
  <c r="K177" i="2" s="1"/>
  <c r="K178" i="2" s="1"/>
  <c r="A16" i="2" l="1"/>
  <c r="M9" i="3"/>
  <c r="M16" i="3" s="1"/>
  <c r="A17" i="2" l="1"/>
  <c r="M19" i="3"/>
  <c r="M18" i="3"/>
  <c r="M20" i="3"/>
  <c r="M17" i="3"/>
  <c r="P170" i="2"/>
  <c r="P169" i="2"/>
  <c r="P171" i="2"/>
  <c r="P172" i="2"/>
  <c r="A18" i="2" l="1"/>
  <c r="P174" i="2"/>
  <c r="N5" i="2" s="1"/>
  <c r="M21" i="3"/>
  <c r="M7" i="3" s="1"/>
  <c r="A19" i="2" l="1"/>
  <c r="A20" i="2" s="1"/>
  <c r="A21" i="2" s="1"/>
  <c r="A22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4" i="2" l="1"/>
  <c r="A63" i="2"/>
  <c r="A65" i="2" l="1"/>
  <c r="A66" i="2" s="1"/>
  <c r="A67" i="2" s="1"/>
  <c r="A68" i="2" s="1"/>
  <c r="A69" i="2" s="1"/>
  <c r="A70" i="2" s="1"/>
  <c r="A71" i="2" s="1"/>
  <c r="A73" i="2" s="1"/>
  <c r="A74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9" i="2" s="1"/>
  <c r="A150" i="2" s="1"/>
  <c r="A151" i="2" s="1"/>
  <c r="A152" i="2" s="1"/>
  <c r="A153" i="2" s="1"/>
  <c r="A154" i="2" s="1"/>
  <c r="A155" i="2" s="1"/>
  <c r="A156" i="2" s="1"/>
  <c r="A158" i="2" s="1"/>
  <c r="A159" i="2" s="1"/>
  <c r="A161" i="2" s="1"/>
  <c r="A162" i="2" s="1"/>
  <c r="A164" i="2" s="1"/>
</calcChain>
</file>

<file path=xl/sharedStrings.xml><?xml version="1.0" encoding="utf-8"?>
<sst xmlns="http://schemas.openxmlformats.org/spreadsheetml/2006/main" count="359" uniqueCount="212">
  <si>
    <t>MATERIAL TAKEOFF AND COST ESTIMATE STATEMENT</t>
  </si>
  <si>
    <t>PROJECT NAME:</t>
  </si>
  <si>
    <t>LOCATION:</t>
  </si>
  <si>
    <t>TOTAL AREA(SF)</t>
  </si>
  <si>
    <t>Area May Vary</t>
  </si>
  <si>
    <t>Sr #</t>
  </si>
  <si>
    <t>REFERENCE</t>
  </si>
  <si>
    <t>DESCRIPTION</t>
  </si>
  <si>
    <t>TOTAL COST</t>
  </si>
  <si>
    <t>$COST/SF</t>
  </si>
  <si>
    <t>DIVISION WISE SUMMARY</t>
  </si>
  <si>
    <t>CSI DIVISIONS</t>
  </si>
  <si>
    <t>01-General Conditions</t>
  </si>
  <si>
    <t>23-Heating, Ventilations &amp; Air Conditioning (HVAC)</t>
  </si>
  <si>
    <t>SUB TOTAL</t>
  </si>
  <si>
    <t>OVERHEAD</t>
  </si>
  <si>
    <t>PROFIT</t>
  </si>
  <si>
    <t>INSURANCE</t>
  </si>
  <si>
    <t>CONTINGENCY</t>
  </si>
  <si>
    <t>NET TOTAL</t>
  </si>
  <si>
    <t>QUANTITY</t>
  </si>
  <si>
    <t>WASTE</t>
  </si>
  <si>
    <t>TOTAL QTY</t>
  </si>
  <si>
    <t>UNIT</t>
  </si>
  <si>
    <t>COST/UNIT</t>
  </si>
  <si>
    <t>MATERIAL TOTAL</t>
  </si>
  <si>
    <t>01. GENERAL CONDITIONS</t>
  </si>
  <si>
    <t>INDIRECT PROJECT COSTS</t>
  </si>
  <si>
    <t>General Liability Insurance</t>
  </si>
  <si>
    <t>General Conditions (Backoffice Overhead)</t>
  </si>
  <si>
    <t>DIRECT PROJECT COSTS</t>
  </si>
  <si>
    <t>Bonding Fee (If required)</t>
  </si>
  <si>
    <t>Equipment Rental</t>
  </si>
  <si>
    <t>Travel, Tools, Gas</t>
  </si>
  <si>
    <t>Temp. Facilities</t>
  </si>
  <si>
    <t>Temp. Signage and Protection</t>
  </si>
  <si>
    <t>Temp. Fencing</t>
  </si>
  <si>
    <t>Field Superintendent/Foreman (Full Time)</t>
  </si>
  <si>
    <t>SF</t>
  </si>
  <si>
    <t>LF</t>
  </si>
  <si>
    <t>EA</t>
  </si>
  <si>
    <t>NOTES FOR CLIENTS</t>
  </si>
  <si>
    <t>SUBTOTAL</t>
  </si>
  <si>
    <t>THIS EXCEL STATEMENT IS EDITABLE AND CAN BE MODIFIED AS NEEDED.</t>
  </si>
  <si>
    <t>GENERAL CONDITIONS</t>
  </si>
  <si>
    <t>23. HEATING VENTILATING &amp; AIR CONDITIONING (HVAC)</t>
  </si>
  <si>
    <t>EQUIPMENT</t>
  </si>
  <si>
    <t>DAMPERS</t>
  </si>
  <si>
    <t>LABOR 
$/UNIT</t>
  </si>
  <si>
    <t>TOTAL MANHOURS</t>
  </si>
  <si>
    <t>EFFICIENCY
(UNIT/HRs)</t>
  </si>
  <si>
    <t>LABOR RATE</t>
  </si>
  <si>
    <t>TOTAL LABOR
COST</t>
  </si>
  <si>
    <t>LABOR + MAT TOTAL COST</t>
  </si>
  <si>
    <t>L+M UNIT COST</t>
  </si>
  <si>
    <t>DUCTWORK (AIR DISTRIBUTION)</t>
  </si>
  <si>
    <t>Crew Size</t>
  </si>
  <si>
    <t>Working Days</t>
  </si>
  <si>
    <t>Months</t>
  </si>
  <si>
    <r>
      <rPr>
        <b/>
        <sz val="12"/>
        <rFont val="Abadi"/>
        <family val="2"/>
      </rPr>
      <t>NOTES:</t>
    </r>
    <r>
      <rPr>
        <b/>
        <sz val="12"/>
        <color rgb="FFFF0000"/>
        <rFont val="Abadi"/>
        <family val="2"/>
      </rPr>
      <t xml:space="preserve"> PRICES OF LABOR AND MATERIALS ARE TAKEN FROM ONLINE MARKET RESOURCES AND CAN DIFFER FROM LOCAL VENDOR/SUPPLIER, RESPECTED CLIENTS ARE ADVISED TO DOUBLE CHECK TO MAKE SURE THE BID IS COMPETITIVE.</t>
    </r>
  </si>
  <si>
    <t>Units Legends; LS=Lump sum, LF=Linear Footage, CY=Cubic Yard, SF=Square Footage, EA=Count/Each</t>
  </si>
  <si>
    <t>PROJECT</t>
  </si>
  <si>
    <t>BUILDER COST</t>
  </si>
  <si>
    <t>ADDRESS</t>
  </si>
  <si>
    <t>TOTAL BID COST</t>
  </si>
  <si>
    <t>Total Man-hours</t>
  </si>
  <si>
    <t>Hydronic Expansion Tank</t>
  </si>
  <si>
    <t>MISCELLANEOUS</t>
  </si>
  <si>
    <t>42"x42" Return Air Duct</t>
  </si>
  <si>
    <t>24"x20" Return Air Duct</t>
  </si>
  <si>
    <t>34"x20" Return Air Duct</t>
  </si>
  <si>
    <t>16"x12" Return Air Duct</t>
  </si>
  <si>
    <t>18"x16" Return Air Duct</t>
  </si>
  <si>
    <t>14"x12" Return Air Duct</t>
  </si>
  <si>
    <t>10"x6" Return Air Duct</t>
  </si>
  <si>
    <t>6" Dia Return Air Duct</t>
  </si>
  <si>
    <t>16" Dia Return Air Duct</t>
  </si>
  <si>
    <t>18" Dia Return Air Duct</t>
  </si>
  <si>
    <t>42"x42" Supply Air Duct</t>
  </si>
  <si>
    <t>34"x20" Supply Air Duct</t>
  </si>
  <si>
    <t>24"x20" Supply Air Duct</t>
  </si>
  <si>
    <t>16"x12" Supply Air Duct</t>
  </si>
  <si>
    <t>18"x16" Supply Air Duct</t>
  </si>
  <si>
    <t>14"x12" Supply Air Duct</t>
  </si>
  <si>
    <t>10" Dia Supply Air Duct</t>
  </si>
  <si>
    <t>20" Dia Supply Air Duct</t>
  </si>
  <si>
    <t>18" Dia Supply Air Duct</t>
  </si>
  <si>
    <t>12" Dia Supply Air Duct</t>
  </si>
  <si>
    <t>6" Dia Supply Air Duct</t>
  </si>
  <si>
    <t>8" Dia Supply Air Duct</t>
  </si>
  <si>
    <t>14" Dia Supply Air Duct</t>
  </si>
  <si>
    <t>16" Dia Supply Air Duct</t>
  </si>
  <si>
    <t>40"x52" Exhaust Air Duct</t>
  </si>
  <si>
    <t>39"x51" Exhaust Air Duct</t>
  </si>
  <si>
    <t>10" Dia Exhaust Air Duct</t>
  </si>
  <si>
    <t>8" Dia Exhaust Air Duct</t>
  </si>
  <si>
    <t>14" Dia Exhaust Air Duct</t>
  </si>
  <si>
    <t>6" Dia Exhaust Air Duct</t>
  </si>
  <si>
    <t>16"x12" Exhaust Air Duct</t>
  </si>
  <si>
    <t>14"x14" Exhaust Air Duct</t>
  </si>
  <si>
    <t>12"x16" Outside Air Duct</t>
  </si>
  <si>
    <t>18"x18" Outside Air Duct</t>
  </si>
  <si>
    <t>6" Dia Dryer Exhaust Duct</t>
  </si>
  <si>
    <t>1/4" Dia Refrigrant Liquid Pipe</t>
  </si>
  <si>
    <t>3/8" Dia Refrigrant Liquid Pipe</t>
  </si>
  <si>
    <t>7/8" Dia Refrigrant Liquid Pipe</t>
  </si>
  <si>
    <t>5/8" Dia Refrigrant Semi Liquid Pipe</t>
  </si>
  <si>
    <t>1/2" Dia Refrigrant Gas Pipe</t>
  </si>
  <si>
    <t>3/4" Dia Refrigrant Gas Pipe</t>
  </si>
  <si>
    <t>5/8" Dia Refrigrant Gas Pipe</t>
  </si>
  <si>
    <t>1-1/8" Dia Refrigrant Gas Pipe</t>
  </si>
  <si>
    <t>42"x42" Fire Damper</t>
  </si>
  <si>
    <t>16"x12" Fire Damper</t>
  </si>
  <si>
    <t>10" Dia Manual Damper</t>
  </si>
  <si>
    <t>20" Dia Manual Damper</t>
  </si>
  <si>
    <t>16" Dia Manual Damper</t>
  </si>
  <si>
    <t>14" Dia Manual Damper</t>
  </si>
  <si>
    <t>8" Dia Manual Damper</t>
  </si>
  <si>
    <t>6" Dia Manual Damper</t>
  </si>
  <si>
    <t>Thermostat</t>
  </si>
  <si>
    <t>AWHP-1, Air to Water Heat Pump,Trane, # TXM, 118.24 GPM</t>
  </si>
  <si>
    <t>AWHP-2, Air to Water Heat Pump,Trane, # TXM, 118.24 GPM</t>
  </si>
  <si>
    <t>BT, Buffer Tank, Taco, #MPT0700-0X-125N1CN</t>
  </si>
  <si>
    <t>FCU-100, Mitsubishi Electric, #Tplfyp006Em1M0A, 125 Cfm, 5110 BTUH</t>
  </si>
  <si>
    <t>FCU-101, Mitsubishi Electric, #Tpefyp006Ms1M0A, 200 Cfm, 2705 BTUH</t>
  </si>
  <si>
    <t>FCU-102, Mitsubishi Electric, #Tpefyp012Ms1M0A, 545 Cfm, 9545 BTUH</t>
  </si>
  <si>
    <t>FCU-103, Mitsubishi Electric, #Tplfyp005Fm1M0A, 155 Cfm, 4395 BTUH</t>
  </si>
  <si>
    <t>FCU-105, Mitsubishi Electric, #Tplfyp005Fm1M0A, 125 Cfm, 2470 BTUH</t>
  </si>
  <si>
    <t>FCU-106, Mitsubishi Electric, #Tpefyp008Ms1M0A, 170 Cfm, 7705 BTUH</t>
  </si>
  <si>
    <t>FCU-107, Mitsubishi Electric, #Tpefyp008Ms1M0A, 400 Cfm, 4580 BTUH</t>
  </si>
  <si>
    <t>FCU-112, Mitsubishi Electric, #Tplfyp005Fm1M0A, 135 Cfm, 1280 BTUH</t>
  </si>
  <si>
    <t>FCU-113, Mitsubishi Electric, #Tplfyp005Fm1M0A, 210 Cfm, 3985 BTUH</t>
  </si>
  <si>
    <t>FCU-115, Mitsubishi Electric, #Tplfyp005Fm1M0A, 265 Cfm, 3810 BTUH</t>
  </si>
  <si>
    <t>FCU-116, Mitsubishi Electric, #Tplfyp005Fm1M0A, 270 Cfm, 3835 BTUH</t>
  </si>
  <si>
    <t>FCU-117, Mitsubishi Electric, #Tplfyp006Em1M0A, 295 Cfm, 5210 BTUH</t>
  </si>
  <si>
    <t>FCU-118, Mitsubishi Electric, #Tpefyp006Ms1M0A, 150 Cfm, 3825 BTUH</t>
  </si>
  <si>
    <t>FCU-119, Mitsubishi Electric, #Tpefyp012Ms1M0A, 410 Cfm, 8285 BTUH</t>
  </si>
  <si>
    <t>FCU-122, Mitsubishi Electric, #Tplfyp005Fm1M0A, 125 Cfm, 1120 BTUH</t>
  </si>
  <si>
    <t>FN-110, COOK, 120R17D CR51, 0.75, 63</t>
  </si>
  <si>
    <t>FN-136, COOK, 133R17D CR71, 5, 45</t>
  </si>
  <si>
    <t>FN-163, COOK, 120R17D CR61, 0.33, 45</t>
  </si>
  <si>
    <t>FN-164, COOK, 120R17D CR61, 0.33, 45</t>
  </si>
  <si>
    <t xml:space="preserve">FN-160-1, COOK, GNVF-100, 7W, </t>
  </si>
  <si>
    <t xml:space="preserve">FN-160-2, COOK, 135C1700R91VF, 433, </t>
  </si>
  <si>
    <t>HWP-1, HVAC Circulation Pump, #TBD</t>
  </si>
  <si>
    <t>HWP-2, HVAC Circulation Pump, #TBD</t>
  </si>
  <si>
    <t>HWP-3, HVAC Circulation Pump, #TBD</t>
  </si>
  <si>
    <t>HWP-4, HVAC Circulation Pump, #TBD</t>
  </si>
  <si>
    <t>PL-160, Louvers, Greenheck, #WIH-18x18, 920 CFM</t>
  </si>
  <si>
    <t>PL-121-1, Louvers, Greenheck, #WIH-14x14, 1000 CFM</t>
  </si>
  <si>
    <t>PL-121-2, Louvers, Greenheck, #WIH-18x18, 100 CFM</t>
  </si>
  <si>
    <t>UH-163, Wall Heater, Indeeco, 3KW</t>
  </si>
  <si>
    <t>UH-164, Wall Heater, Indeeco, 3KW</t>
  </si>
  <si>
    <t>UH-165, Wall Heater, Indeeco, 3KW</t>
  </si>
  <si>
    <t>VAV.L1.130, Single Duct Vav With Hydronic Reheat, Trane, #Vcnf, 305 Cfm, 110 Gpm</t>
  </si>
  <si>
    <t>VAV.L1.131, Single Duct Vav With Hydronic Reheat, Trane, #Vcnf, 1970 Cfm, 111 Gpm</t>
  </si>
  <si>
    <t>VAV.L1.134, Single Duct Vav With Hydronic Reheat, Trane, #Vcnf, 835 Cfm, 114 Gpm</t>
  </si>
  <si>
    <t>VAV.L1.135, Single Duct Vav With Hydronic Reheat, Trane, #Vcnf, 26 Cfm, 115 Gpm</t>
  </si>
  <si>
    <t>VAV.L1.139, Single Duct Vav With Hydronic Reheat, Trane, #Vcnf, 15 Cfm, 117 Gpm</t>
  </si>
  <si>
    <t>VAV.L1.136, Single Duct Vav With Hydronic Reheat, Trane, #Vcnf, 26 Cfm, 116 Gpm</t>
  </si>
  <si>
    <t>VAV.L1.143, Single Duct Vav With Hydronic Reheat, Trane, #Vcnf, 190 Cfm, 119 Gpm</t>
  </si>
  <si>
    <t>VAV.L1.145, Single Duct Vav With Hydronic Reheat, Trane, #Vcnf, 330 Cfm, 121 Gpm</t>
  </si>
  <si>
    <t>VAV.L1.146, Single Duct Vav With Hydronic Reheat, Trane, #Vcnf, 375 Cfm, 122 Gpm</t>
  </si>
  <si>
    <t>VAV.L1.155, Single Duct Vav With Hydronic Reheat, Trane, #Vcnf, 1455 Cfm, 124 Gpm</t>
  </si>
  <si>
    <t>VAV.L1.156, Single Duct Vav With Hydronic Reheat, Trane, #Vcnf, 1750 Cfm, 125 Gpm</t>
  </si>
  <si>
    <t>CDP-102, Condensate Pump, Little Giant, #553517-EC-1K-DV, 0.05GPM</t>
  </si>
  <si>
    <t>CDP-107, Condensate Pump, Little Giant, #553517-EC-1K-DV, 0.05GPM</t>
  </si>
  <si>
    <t>CDP-113, Condensate Pump, Little Giant, #553517-EC-1K-DV, 0.05GPM</t>
  </si>
  <si>
    <t>CDP-119, Condensate Pump, Little Giant, #553517-EC-1K-DV, 0.05GPM</t>
  </si>
  <si>
    <t>CDP-121, Condensate Pump, Little Giant, #553517-EC-1K-DV, 0.05GPM</t>
  </si>
  <si>
    <t>CDP-150, Condensate Pump, Little Giant, #553517-EC-1K-DV, 0.05GPM</t>
  </si>
  <si>
    <t>CDP-151, Condensate Pump, Little Giant, #553517-EC-1K-DV, 0.05GPM</t>
  </si>
  <si>
    <t>CDP-168, Condensate Pump, Little Giant, #553517-EC-1K-DV, 0.05GPM</t>
  </si>
  <si>
    <t>M005, M100 - M102, M301</t>
  </si>
  <si>
    <t>M101 - M301</t>
  </si>
  <si>
    <t>M101, M201</t>
  </si>
  <si>
    <t>M303</t>
  </si>
  <si>
    <t>DUCTWORK INSULATIONS</t>
  </si>
  <si>
    <t>1-1/2"x16 GA Metal Straps</t>
  </si>
  <si>
    <t>3/8" Threaded Rod</t>
  </si>
  <si>
    <t>SUPPORTS</t>
  </si>
  <si>
    <t>1-1/2" Fiberglass Insulation (R-8)</t>
  </si>
  <si>
    <t>1-1/2" Fiberglass Insulation (R-6)</t>
  </si>
  <si>
    <t>A53-ERW Black, Schedule 40, Grade B W/1" Rigid Glass Fiber Insulation with Insulation Jacket</t>
  </si>
  <si>
    <t>AHU-1, 100% Air Handling Unit, Trane, # CSAA025, 372950 Btu/Hr, 10HP, 11570 Lbs.</t>
  </si>
  <si>
    <t>BC-1, VRF Refrigerant BC Controller, Mitsubishi, #CMB-M1012NU-MA-SV, 1 hp, 200 Lbs.</t>
  </si>
  <si>
    <t>BC, VRF Refrigerant BC Controller, Mitsubishi, #CMB-M108NU-MB-SV, 1 hp, 150 Lbs.</t>
  </si>
  <si>
    <t>CU-01, Outdoor VRF Heat Pump System,  Mitsubishi Electric, #PURY-EM144YXU-A, 800 Lbs.</t>
  </si>
  <si>
    <t>CU-121, Outdoor Condensing Unit-Split System, Mitsubishi Electric, #PUZ-AK24NL, 200 Lbs.</t>
  </si>
  <si>
    <t>CU-150, Outdoor Condensing Unit-Split System, Mitsubishi Electric, #PUZ-AK24NL, 200 Lbs.</t>
  </si>
  <si>
    <t>CU-151, Outdoor Condensing Unit-Split System, Mitsubishi Electric, #PUZ-AK24NL, 200 Lbs.</t>
  </si>
  <si>
    <t>CU-160, Outdoor Condensing Unit-Split System, Mitsubishi Electric, #PUZ-AK24NL, 200 Lbs.</t>
  </si>
  <si>
    <t>CU-168, Outdoor Condensing Unit-Split System, Mitsubishi Electric, #PUZ-AK24NL, 200 Lbs.</t>
  </si>
  <si>
    <t>ERV-1, Emergency Recovery Ventilator, Renew Aire, #HE-2XJINH-S34VV-DWNTF-L, 1000 CFM, 2HP, 500 Lbs.</t>
  </si>
  <si>
    <t>FCU-121, Split System-DX Fan Coil Unit, Mitsubishi Electric, #PKA-AK24NL, 50 Lbs.</t>
  </si>
  <si>
    <t>FCU-150, Split System-DX Fan Coil Unit, Mitsubishi Electric, #PKA-AK24NL, 50 Lbs.</t>
  </si>
  <si>
    <t>FCU-151, Split System-DX Fan Coil Unit, Mitsubishi Electric, #PKA-AK24NL, 50 Lbs.</t>
  </si>
  <si>
    <t>FCU-160, Split System-DX Fan Coil Unit, Mitsubishi Electric, #PKA-AK24NL, 50 Lbs.</t>
  </si>
  <si>
    <t>FCU-168, Split System-DX Fan Coil Unit, Mitsubishi Electric, #PKA-AK24NL, 50 Lbs.</t>
  </si>
  <si>
    <t>GF-1, Glycol Feed System, Bell and Gosset, #GMU-30, 160 Lbs.</t>
  </si>
  <si>
    <t>VRF-ASHP-1, Outdoor VRF Heat Pump System, Mitsubishi Electric, #TUHYE2404AN41AN, 1000 Lbs.</t>
  </si>
  <si>
    <t>VRF-ASHP-2, Outdoor VRF Heat Pump System, Mitsubishi Electric, #TUHYE2404AN41AN, 1000 Lbs.</t>
  </si>
  <si>
    <t>M002</t>
  </si>
  <si>
    <t>3" Dia Heating Water Supply Pipe</t>
  </si>
  <si>
    <t>3/4" Dia Condensate Drain Pipe</t>
  </si>
  <si>
    <t>HYDRONIC PIPING</t>
  </si>
  <si>
    <t>3" Dia Heating Water Return Pipe</t>
  </si>
  <si>
    <t>LS</t>
  </si>
  <si>
    <t>Permits</t>
  </si>
  <si>
    <t>Mobilization</t>
  </si>
  <si>
    <t>Final Cleaning</t>
  </si>
  <si>
    <t>HVAC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</si>
</sst>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_(&quot;$&quot;* #,##0.0_);_(&quot;$&quot;* \(#,##0.0\);_(&quot;$&quot;* &quot;-&quot;??_);_(@_)"/>
    <numFmt numFmtId="167" formatCode="0.0_ "/>
    <numFmt numFmtId="168" formatCode="&quot;$&quot;#,##0"/>
    <numFmt numFmtId="169" formatCode="_(&quot;$&quot;* #,##0_);_(&quot;$&quot;* \(#,##0\);_(&quot;$&quot;* &quot;-&quot;??_);_(@_)"/>
    <numFmt numFmtId="170" formatCode="_(&quot;$&quot;* #,##0_);_(&quot;$&quot;* \(#,##0\);_(&quot;$&quot;* &quot;-&quot;?_);_(@_)"/>
    <numFmt numFmtId="171" formatCode="_([$$-409]* #,##0.00_);_([$$-409]* \(#,##0.00\);_([$$-409]* &quot;-&quot;??_);_(@_)"/>
    <numFmt numFmtId="172" formatCode="_([$$-409]* #,##0_);_([$$-409]* \(#,##0\);_([$$-409]* &quot;-&quot;??_);_(@_)"/>
    <numFmt numFmtId="173" formatCode="_(&quot;$&quot;* #,##0.00_);_(&quot;$&quot;* \(#,##0.00\);_(&quot;$&quot;* &quot;-&quot;?_);_(@_)"/>
    <numFmt numFmtId="174" formatCode="_(&quot;$&quot;* #,##0.0_);_(&quot;$&quot;* \(#,##0.0\);_(&quot;$&quot;* &quot;-&quot;?_);_(@_)"/>
    <numFmt numFmtId="175" formatCode="_(* #,##0_);_(* \(#,##0\);_(* &quot;-&quot;??_);_(@_)"/>
  </numFmts>
  <fonts count="4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badi"/>
      <family val="2"/>
    </font>
    <font>
      <b/>
      <sz val="12"/>
      <color theme="0"/>
      <name val="Abadi"/>
      <family val="2"/>
    </font>
    <font>
      <sz val="12"/>
      <name val="Abadi"/>
      <family val="2"/>
    </font>
    <font>
      <b/>
      <sz val="11"/>
      <color theme="1"/>
      <name val="Abadi"/>
      <family val="2"/>
    </font>
    <font>
      <sz val="11"/>
      <color theme="1"/>
      <name val="Abadi"/>
      <family val="2"/>
    </font>
    <font>
      <b/>
      <sz val="14"/>
      <color rgb="FFFF0000"/>
      <name val="Abadi"/>
      <family val="2"/>
    </font>
    <font>
      <b/>
      <sz val="14"/>
      <color theme="1"/>
      <name val="Abadi"/>
      <family val="2"/>
    </font>
    <font>
      <b/>
      <sz val="12"/>
      <name val="Abadi"/>
      <family val="2"/>
    </font>
    <font>
      <b/>
      <sz val="12"/>
      <color theme="1"/>
      <name val="Abadi"/>
      <family val="2"/>
    </font>
    <font>
      <sz val="12"/>
      <color theme="1"/>
      <name val="Abadi"/>
      <family val="2"/>
    </font>
    <font>
      <sz val="11"/>
      <name val="Abadi"/>
      <family val="2"/>
    </font>
    <font>
      <b/>
      <sz val="12"/>
      <color rgb="FFFF0000"/>
      <name val="Abadi"/>
      <family val="2"/>
    </font>
    <font>
      <b/>
      <sz val="11"/>
      <color rgb="FFFF0000"/>
      <name val="Abadi"/>
      <family val="2"/>
    </font>
    <font>
      <sz val="18"/>
      <name val="Abadi"/>
      <family val="2"/>
    </font>
    <font>
      <b/>
      <sz val="14"/>
      <name val="Abadi"/>
      <family val="2"/>
    </font>
    <font>
      <sz val="12"/>
      <color theme="0"/>
      <name val="Abadi"/>
      <family val="2"/>
    </font>
    <font>
      <b/>
      <sz val="11"/>
      <color theme="0"/>
      <name val="Abadi"/>
      <family val="2"/>
    </font>
    <font>
      <sz val="11"/>
      <color theme="1"/>
      <name val="Abadi"/>
      <family val="2"/>
    </font>
    <font>
      <b/>
      <sz val="14"/>
      <color rgb="FF002060"/>
      <name val="Abadi"/>
      <family val="2"/>
    </font>
    <font>
      <b/>
      <sz val="12"/>
      <color rgb="FFFF0000"/>
      <name val="Abadi"/>
      <family val="2"/>
    </font>
    <font>
      <b/>
      <sz val="12"/>
      <color rgb="FF002060"/>
      <name val="Abadi"/>
      <family val="2"/>
    </font>
    <font>
      <b/>
      <sz val="14"/>
      <color rgb="FF002060"/>
      <name val="Abadi"/>
      <family val="2"/>
    </font>
    <font>
      <b/>
      <sz val="16"/>
      <color theme="0"/>
      <name val="Abadi"/>
      <family val="2"/>
    </font>
    <font>
      <b/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797051911984619"/>
        </stop>
      </gradientFill>
    </fill>
    <fill>
      <gradientFill degree="90">
        <stop position="0">
          <color theme="5" tint="-0.25098422193060094"/>
        </stop>
        <stop position="1">
          <color theme="0" tint="-0.49794000061037019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95117038483843"/>
        </stop>
        <stop position="1">
          <color theme="5" tint="-0.25098422193060094"/>
        </stop>
      </gradientFill>
    </fill>
    <fill>
      <gradientFill>
        <stop position="0">
          <color theme="5" tint="0.79992065187536243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499984740745262"/>
        <bgColor indexed="64"/>
      </patternFill>
    </fill>
  </fills>
  <borders count="8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44" fontId="7" fillId="0" borderId="0" applyFont="0" applyFill="0" applyBorder="0" applyAlignment="0" applyProtection="0"/>
    <xf numFmtId="0" fontId="7" fillId="4" borderId="37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7" fillId="0" borderId="0"/>
    <xf numFmtId="0" fontId="7" fillId="4" borderId="37" applyNumberFormat="0" applyFont="0" applyAlignment="0" applyProtection="0"/>
    <xf numFmtId="0" fontId="7" fillId="4" borderId="37" applyNumberFormat="0" applyFont="0" applyAlignment="0" applyProtection="0"/>
    <xf numFmtId="0" fontId="7" fillId="4" borderId="37" applyNumberFormat="0" applyFont="0" applyAlignment="0" applyProtection="0"/>
    <xf numFmtId="0" fontId="7" fillId="4" borderId="37" applyNumberFormat="0" applyFont="0" applyAlignment="0" applyProtection="0"/>
    <xf numFmtId="0" fontId="7" fillId="4" borderId="37" applyNumberFormat="0" applyFont="0" applyAlignment="0" applyProtection="0"/>
    <xf numFmtId="0" fontId="7" fillId="4" borderId="37" applyNumberFormat="0" applyFont="0" applyAlignment="0" applyProtection="0"/>
    <xf numFmtId="0" fontId="10" fillId="5" borderId="4" applyAlignment="0">
      <alignment horizontal="center" vertical="center"/>
    </xf>
    <xf numFmtId="0" fontId="11" fillId="6" borderId="4" applyAlignment="0">
      <alignment horizontal="center" vertical="center"/>
    </xf>
    <xf numFmtId="164" fontId="7" fillId="7" borderId="4">
      <alignment horizontal="right" vertical="center"/>
    </xf>
    <xf numFmtId="164" fontId="7" fillId="7" borderId="4">
      <alignment horizontal="right" vertical="center"/>
    </xf>
    <xf numFmtId="0" fontId="12" fillId="8" borderId="38" applyBorder="0" applyAlignment="0">
      <alignment horizontal="left" vertical="center" wrapText="1"/>
    </xf>
    <xf numFmtId="0" fontId="13" fillId="9" borderId="38" applyBorder="0" applyAlignment="0">
      <alignment horizontal="left" vertical="center" wrapText="1"/>
    </xf>
    <xf numFmtId="164" fontId="14" fillId="10" borderId="39" applyBorder="0">
      <alignment horizontal="center" vertical="center"/>
    </xf>
    <xf numFmtId="164" fontId="15" fillId="10" borderId="39" applyBorder="0">
      <alignment horizontal="center" vertical="center"/>
    </xf>
    <xf numFmtId="0" fontId="3" fillId="4" borderId="37" applyNumberFormat="0" applyFont="0" applyAlignment="0" applyProtection="0"/>
    <xf numFmtId="43" fontId="7" fillId="0" borderId="0" applyFont="0" applyFill="0" applyBorder="0" applyAlignment="0" applyProtection="0"/>
    <xf numFmtId="0" fontId="1" fillId="0" borderId="0"/>
  </cellStyleXfs>
  <cellXfs count="267">
    <xf numFmtId="0" fontId="0" fillId="0" borderId="0" xfId="0"/>
    <xf numFmtId="0" fontId="7" fillId="2" borderId="0" xfId="11" applyFill="1"/>
    <xf numFmtId="0" fontId="5" fillId="2" borderId="0" xfId="9" applyFont="1" applyFill="1" applyAlignment="1">
      <alignment vertical="center"/>
    </xf>
    <xf numFmtId="0" fontId="7" fillId="0" borderId="0" xfId="11"/>
    <xf numFmtId="0" fontId="4" fillId="0" borderId="0" xfId="11" applyFont="1"/>
    <xf numFmtId="0" fontId="7" fillId="0" borderId="0" xfId="11" applyAlignment="1">
      <alignment wrapText="1"/>
    </xf>
    <xf numFmtId="165" fontId="7" fillId="0" borderId="0" xfId="11" applyNumberFormat="1"/>
    <xf numFmtId="2" fontId="7" fillId="0" borderId="0" xfId="11" applyNumberFormat="1"/>
    <xf numFmtId="166" fontId="7" fillId="0" borderId="0" xfId="11" applyNumberFormat="1"/>
    <xf numFmtId="44" fontId="7" fillId="0" borderId="0" xfId="11" applyNumberFormat="1"/>
    <xf numFmtId="0" fontId="4" fillId="0" borderId="0" xfId="11" applyFont="1" applyAlignment="1">
      <alignment horizontal="center" vertical="center"/>
    </xf>
    <xf numFmtId="0" fontId="6" fillId="0" borderId="0" xfId="11" applyFont="1" applyAlignment="1">
      <alignment horizontal="justify" vertical="center" wrapText="1"/>
    </xf>
    <xf numFmtId="165" fontId="6" fillId="0" borderId="0" xfId="11" applyNumberFormat="1" applyFont="1" applyAlignment="1">
      <alignment horizontal="right" vertical="center"/>
    </xf>
    <xf numFmtId="2" fontId="6" fillId="0" borderId="0" xfId="11" applyNumberFormat="1" applyFont="1" applyAlignment="1">
      <alignment horizontal="right" vertical="center"/>
    </xf>
    <xf numFmtId="0" fontId="6" fillId="0" borderId="0" xfId="11" applyFont="1" applyAlignment="1">
      <alignment horizontal="right" vertical="center"/>
    </xf>
    <xf numFmtId="166" fontId="6" fillId="0" borderId="0" xfId="11" applyNumberFormat="1" applyFont="1" applyAlignment="1">
      <alignment horizontal="right" vertical="center"/>
    </xf>
    <xf numFmtId="44" fontId="6" fillId="0" borderId="0" xfId="11" applyNumberFormat="1" applyFont="1" applyAlignment="1">
      <alignment horizontal="right" vertical="center"/>
    </xf>
    <xf numFmtId="0" fontId="5" fillId="0" borderId="0" xfId="9" applyFont="1" applyAlignment="1">
      <alignment vertical="center"/>
    </xf>
    <xf numFmtId="164" fontId="7" fillId="0" borderId="0" xfId="11" applyNumberFormat="1" applyAlignment="1">
      <alignment horizontal="right" vertical="center"/>
    </xf>
    <xf numFmtId="1" fontId="18" fillId="0" borderId="5" xfId="2" applyNumberFormat="1" applyFont="1" applyFill="1" applyBorder="1" applyAlignment="1">
      <alignment horizontal="center" vertical="top"/>
    </xf>
    <xf numFmtId="0" fontId="18" fillId="0" borderId="7" xfId="2" applyNumberFormat="1" applyFont="1" applyFill="1" applyBorder="1" applyAlignment="1">
      <alignment horizontal="left" vertical="center" wrapText="1"/>
    </xf>
    <xf numFmtId="167" fontId="18" fillId="0" borderId="7" xfId="2" applyNumberFormat="1" applyFont="1" applyFill="1" applyBorder="1" applyAlignment="1">
      <alignment horizontal="right" vertical="center"/>
    </xf>
    <xf numFmtId="9" fontId="18" fillId="0" borderId="7" xfId="2" applyNumberFormat="1" applyFont="1" applyFill="1" applyBorder="1" applyAlignment="1">
      <alignment horizontal="right" vertical="center"/>
    </xf>
    <xf numFmtId="165" fontId="18" fillId="0" borderId="7" xfId="2" applyNumberFormat="1" applyFont="1" applyFill="1" applyBorder="1" applyAlignment="1">
      <alignment horizontal="right" vertical="center"/>
    </xf>
    <xf numFmtId="169" fontId="18" fillId="0" borderId="7" xfId="2" applyNumberFormat="1" applyFont="1" applyFill="1" applyBorder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18" fillId="0" borderId="0" xfId="8" applyFont="1" applyAlignment="1">
      <alignment vertical="center"/>
    </xf>
    <xf numFmtId="0" fontId="18" fillId="2" borderId="0" xfId="8" applyFont="1" applyFill="1" applyAlignment="1">
      <alignment vertical="center"/>
    </xf>
    <xf numFmtId="0" fontId="20" fillId="0" borderId="0" xfId="0" applyFont="1"/>
    <xf numFmtId="0" fontId="20" fillId="2" borderId="0" xfId="0" applyFont="1" applyFill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3" fillId="0" borderId="6" xfId="2" applyNumberFormat="1" applyFont="1" applyFill="1" applyBorder="1" applyAlignment="1">
      <alignment horizontal="center" vertical="center" wrapText="1"/>
    </xf>
    <xf numFmtId="165" fontId="18" fillId="0" borderId="7" xfId="12" applyNumberFormat="1" applyFont="1" applyFill="1" applyBorder="1" applyAlignment="1">
      <alignment horizontal="right" vertical="center"/>
    </xf>
    <xf numFmtId="9" fontId="18" fillId="0" borderId="7" xfId="12" applyNumberFormat="1" applyFont="1" applyFill="1" applyBorder="1" applyAlignment="1">
      <alignment horizontal="right" vertical="center"/>
    </xf>
    <xf numFmtId="0" fontId="18" fillId="0" borderId="7" xfId="2" applyFont="1" applyFill="1" applyBorder="1" applyAlignment="1">
      <alignment horizontal="left" vertical="center" wrapText="1"/>
    </xf>
    <xf numFmtId="166" fontId="19" fillId="0" borderId="20" xfId="0" applyNumberFormat="1" applyFont="1" applyBorder="1" applyAlignment="1">
      <alignment horizontal="center" vertical="center"/>
    </xf>
    <xf numFmtId="171" fontId="24" fillId="0" borderId="0" xfId="0" applyNumberFormat="1" applyFont="1" applyAlignment="1">
      <alignment vertical="top"/>
    </xf>
    <xf numFmtId="171" fontId="24" fillId="0" borderId="21" xfId="0" applyNumberFormat="1" applyFont="1" applyBorder="1" applyAlignment="1">
      <alignment vertical="top"/>
    </xf>
    <xf numFmtId="0" fontId="25" fillId="0" borderId="0" xfId="8" applyFont="1" applyAlignment="1">
      <alignment vertical="center"/>
    </xf>
    <xf numFmtId="0" fontId="20" fillId="0" borderId="3" xfId="0" applyFont="1" applyBorder="1"/>
    <xf numFmtId="166" fontId="25" fillId="0" borderId="20" xfId="0" applyNumberFormat="1" applyFont="1" applyBorder="1" applyAlignment="1">
      <alignment vertical="top"/>
    </xf>
    <xf numFmtId="0" fontId="19" fillId="0" borderId="0" xfId="0" applyFont="1"/>
    <xf numFmtId="0" fontId="26" fillId="0" borderId="0" xfId="0" applyFont="1" applyAlignment="1">
      <alignment horizontal="justify" vertical="center" wrapText="1"/>
    </xf>
    <xf numFmtId="165" fontId="26" fillId="0" borderId="0" xfId="0" applyNumberFormat="1" applyFont="1" applyAlignment="1">
      <alignment horizontal="right" vertical="center"/>
    </xf>
    <xf numFmtId="9" fontId="20" fillId="0" borderId="0" xfId="0" applyNumberFormat="1" applyFont="1" applyAlignment="1">
      <alignment horizontal="right" vertical="center"/>
    </xf>
    <xf numFmtId="2" fontId="26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44" fontId="26" fillId="0" borderId="0" xfId="0" applyNumberFormat="1" applyFont="1" applyAlignment="1">
      <alignment horizontal="right" vertical="center"/>
    </xf>
    <xf numFmtId="164" fontId="20" fillId="0" borderId="0" xfId="0" applyNumberFormat="1" applyFont="1" applyAlignment="1">
      <alignment horizontal="right" vertical="center"/>
    </xf>
    <xf numFmtId="1" fontId="18" fillId="0" borderId="7" xfId="2" applyNumberFormat="1" applyFont="1" applyFill="1" applyBorder="1" applyAlignment="1">
      <alignment horizontal="right" vertical="center"/>
    </xf>
    <xf numFmtId="0" fontId="20" fillId="0" borderId="0" xfId="11" applyFont="1"/>
    <xf numFmtId="0" fontId="20" fillId="2" borderId="0" xfId="11" applyFont="1" applyFill="1"/>
    <xf numFmtId="0" fontId="21" fillId="0" borderId="0" xfId="11" applyFont="1" applyAlignment="1">
      <alignment horizontal="left" vertical="center"/>
    </xf>
    <xf numFmtId="14" fontId="22" fillId="0" borderId="0" xfId="11" applyNumberFormat="1" applyFont="1" applyAlignment="1">
      <alignment horizontal="left" vertical="center" wrapText="1"/>
    </xf>
    <xf numFmtId="0" fontId="22" fillId="0" borderId="0" xfId="11" applyFont="1" applyAlignment="1">
      <alignment horizontal="left" vertical="center" wrapText="1"/>
    </xf>
    <xf numFmtId="0" fontId="19" fillId="0" borderId="0" xfId="11" applyFont="1" applyAlignment="1">
      <alignment horizontal="center" vertical="center"/>
    </xf>
    <xf numFmtId="0" fontId="19" fillId="0" borderId="0" xfId="11" applyFont="1" applyAlignment="1">
      <alignment horizontal="center" vertical="center" wrapText="1"/>
    </xf>
    <xf numFmtId="0" fontId="19" fillId="0" borderId="9" xfId="11" applyFont="1" applyBorder="1" applyAlignment="1">
      <alignment horizontal="center" vertical="center"/>
    </xf>
    <xf numFmtId="0" fontId="19" fillId="2" borderId="0" xfId="11" applyFont="1" applyFill="1" applyAlignment="1">
      <alignment horizontal="center" vertical="center"/>
    </xf>
    <xf numFmtId="0" fontId="19" fillId="0" borderId="3" xfId="11" applyFont="1" applyBorder="1" applyAlignment="1">
      <alignment horizontal="center" vertical="center"/>
    </xf>
    <xf numFmtId="165" fontId="17" fillId="3" borderId="4" xfId="11" applyNumberFormat="1" applyFont="1" applyFill="1" applyBorder="1" applyAlignment="1">
      <alignment horizontal="center" vertical="center"/>
    </xf>
    <xf numFmtId="0" fontId="17" fillId="3" borderId="4" xfId="11" applyFont="1" applyFill="1" applyBorder="1" applyAlignment="1">
      <alignment horizontal="center" vertical="center"/>
    </xf>
    <xf numFmtId="2" fontId="17" fillId="3" borderId="4" xfId="11" applyNumberFormat="1" applyFont="1" applyFill="1" applyBorder="1" applyAlignment="1">
      <alignment horizontal="center" vertical="center"/>
    </xf>
    <xf numFmtId="166" fontId="17" fillId="3" borderId="4" xfId="11" applyNumberFormat="1" applyFont="1" applyFill="1" applyBorder="1" applyAlignment="1">
      <alignment horizontal="center" vertical="center"/>
    </xf>
    <xf numFmtId="166" fontId="17" fillId="3" borderId="4" xfId="11" applyNumberFormat="1" applyFont="1" applyFill="1" applyBorder="1" applyAlignment="1">
      <alignment horizontal="center" vertical="center" wrapText="1"/>
    </xf>
    <xf numFmtId="0" fontId="17" fillId="3" borderId="4" xfId="11" applyFont="1" applyFill="1" applyBorder="1" applyAlignment="1">
      <alignment horizontal="center" vertical="center" wrapText="1"/>
    </xf>
    <xf numFmtId="0" fontId="17" fillId="3" borderId="1" xfId="11" applyFont="1" applyFill="1" applyBorder="1" applyAlignment="1">
      <alignment horizontal="center" vertical="center"/>
    </xf>
    <xf numFmtId="0" fontId="18" fillId="0" borderId="0" xfId="9" applyFont="1" applyAlignment="1">
      <alignment vertical="center"/>
    </xf>
    <xf numFmtId="165" fontId="19" fillId="0" borderId="0" xfId="11" applyNumberFormat="1" applyFont="1" applyAlignment="1">
      <alignment horizontal="right" vertical="center"/>
    </xf>
    <xf numFmtId="2" fontId="19" fillId="0" borderId="0" xfId="11" applyNumberFormat="1" applyFont="1" applyAlignment="1">
      <alignment horizontal="right" vertical="center"/>
    </xf>
    <xf numFmtId="0" fontId="19" fillId="0" borderId="0" xfId="11" applyFont="1" applyAlignment="1">
      <alignment horizontal="right" vertical="center"/>
    </xf>
    <xf numFmtId="166" fontId="19" fillId="0" borderId="0" xfId="11" applyNumberFormat="1" applyFont="1" applyAlignment="1">
      <alignment horizontal="right" vertical="center"/>
    </xf>
    <xf numFmtId="44" fontId="19" fillId="0" borderId="0" xfId="11" applyNumberFormat="1" applyFont="1" applyAlignment="1">
      <alignment horizontal="right" vertical="center"/>
    </xf>
    <xf numFmtId="0" fontId="18" fillId="2" borderId="0" xfId="9" applyFont="1" applyFill="1" applyAlignment="1">
      <alignment vertical="center"/>
    </xf>
    <xf numFmtId="168" fontId="17" fillId="3" borderId="10" xfId="11" applyNumberFormat="1" applyFont="1" applyFill="1" applyBorder="1" applyAlignment="1">
      <alignment horizontal="center" vertical="center"/>
    </xf>
    <xf numFmtId="1" fontId="18" fillId="0" borderId="5" xfId="17" applyNumberFormat="1" applyFont="1" applyFill="1" applyBorder="1" applyAlignment="1">
      <alignment horizontal="center" vertical="top"/>
    </xf>
    <xf numFmtId="0" fontId="18" fillId="0" borderId="6" xfId="17" applyNumberFormat="1" applyFont="1" applyFill="1" applyBorder="1" applyAlignment="1">
      <alignment horizontal="center" vertical="center" wrapText="1"/>
    </xf>
    <xf numFmtId="165" fontId="18" fillId="0" borderId="7" xfId="15" applyNumberFormat="1" applyFont="1" applyFill="1" applyBorder="1" applyAlignment="1">
      <alignment horizontal="right" vertical="center"/>
    </xf>
    <xf numFmtId="0" fontId="18" fillId="0" borderId="7" xfId="15" applyNumberFormat="1" applyFont="1" applyFill="1" applyBorder="1" applyAlignment="1">
      <alignment horizontal="right" vertical="center"/>
    </xf>
    <xf numFmtId="44" fontId="18" fillId="0" borderId="7" xfId="17" applyNumberFormat="1" applyFont="1" applyFill="1" applyBorder="1" applyAlignment="1">
      <alignment horizontal="right" vertical="center"/>
    </xf>
    <xf numFmtId="169" fontId="18" fillId="0" borderId="7" xfId="17" applyNumberFormat="1" applyFont="1" applyFill="1" applyBorder="1" applyAlignment="1">
      <alignment horizontal="right" vertical="center"/>
    </xf>
    <xf numFmtId="44" fontId="18" fillId="0" borderId="7" xfId="5" applyFont="1" applyFill="1" applyBorder="1" applyAlignment="1">
      <alignment horizontal="right" vertical="center"/>
    </xf>
    <xf numFmtId="170" fontId="18" fillId="0" borderId="7" xfId="17" applyNumberFormat="1" applyFont="1" applyFill="1" applyBorder="1" applyAlignment="1" applyProtection="1">
      <alignment horizontal="right" vertical="center"/>
    </xf>
    <xf numFmtId="170" fontId="18" fillId="0" borderId="11" xfId="17" applyNumberFormat="1" applyFont="1" applyFill="1" applyBorder="1" applyAlignment="1" applyProtection="1">
      <alignment horizontal="right" vertical="center"/>
    </xf>
    <xf numFmtId="170" fontId="18" fillId="0" borderId="6" xfId="17" applyNumberFormat="1" applyFont="1" applyFill="1" applyBorder="1" applyAlignment="1" applyProtection="1">
      <alignment horizontal="left" vertical="top"/>
    </xf>
    <xf numFmtId="0" fontId="29" fillId="0" borderId="7" xfId="17" applyFont="1" applyFill="1" applyBorder="1" applyAlignment="1">
      <alignment horizontal="left" vertical="center" wrapText="1"/>
    </xf>
    <xf numFmtId="165" fontId="18" fillId="0" borderId="7" xfId="17" applyNumberFormat="1" applyFont="1" applyFill="1" applyBorder="1" applyAlignment="1">
      <alignment horizontal="right" vertical="center"/>
    </xf>
    <xf numFmtId="0" fontId="18" fillId="0" borderId="7" xfId="17" applyNumberFormat="1" applyFont="1" applyFill="1" applyBorder="1" applyAlignment="1">
      <alignment horizontal="right" vertical="center"/>
    </xf>
    <xf numFmtId="170" fontId="30" fillId="0" borderId="11" xfId="17" applyNumberFormat="1" applyFont="1" applyFill="1" applyBorder="1" applyAlignment="1" applyProtection="1">
      <alignment horizontal="right" vertical="center"/>
    </xf>
    <xf numFmtId="173" fontId="30" fillId="0" borderId="6" xfId="17" applyNumberFormat="1" applyFont="1" applyFill="1" applyBorder="1" applyAlignment="1" applyProtection="1">
      <alignment horizontal="left" vertical="top"/>
    </xf>
    <xf numFmtId="169" fontId="18" fillId="0" borderId="7" xfId="5" applyNumberFormat="1" applyFont="1" applyFill="1" applyBorder="1" applyAlignment="1">
      <alignment horizontal="right" vertical="center"/>
    </xf>
    <xf numFmtId="0" fontId="18" fillId="0" borderId="31" xfId="17" applyNumberFormat="1" applyFont="1" applyFill="1" applyBorder="1" applyAlignment="1">
      <alignment horizontal="center" vertical="center" wrapText="1"/>
    </xf>
    <xf numFmtId="1" fontId="18" fillId="0" borderId="12" xfId="17" applyNumberFormat="1" applyFont="1" applyFill="1" applyBorder="1" applyAlignment="1">
      <alignment horizontal="center" vertical="top"/>
    </xf>
    <xf numFmtId="0" fontId="18" fillId="0" borderId="13" xfId="17" applyNumberFormat="1" applyFont="1" applyFill="1" applyBorder="1" applyAlignment="1">
      <alignment horizontal="center" vertical="center" wrapText="1"/>
    </xf>
    <xf numFmtId="0" fontId="18" fillId="0" borderId="14" xfId="17" applyFont="1" applyFill="1" applyBorder="1" applyAlignment="1">
      <alignment horizontal="left" vertical="center" wrapText="1"/>
    </xf>
    <xf numFmtId="165" fontId="18" fillId="0" borderId="14" xfId="17" applyNumberFormat="1" applyFont="1" applyFill="1" applyBorder="1" applyAlignment="1">
      <alignment horizontal="right" vertical="center"/>
    </xf>
    <xf numFmtId="0" fontId="18" fillId="0" borderId="14" xfId="17" applyNumberFormat="1" applyFont="1" applyFill="1" applyBorder="1" applyAlignment="1">
      <alignment horizontal="right" vertical="center"/>
    </xf>
    <xf numFmtId="44" fontId="18" fillId="0" borderId="14" xfId="17" applyNumberFormat="1" applyFont="1" applyFill="1" applyBorder="1" applyAlignment="1">
      <alignment horizontal="right" vertical="center"/>
    </xf>
    <xf numFmtId="169" fontId="18" fillId="0" borderId="14" xfId="17" applyNumberFormat="1" applyFont="1" applyFill="1" applyBorder="1" applyAlignment="1">
      <alignment horizontal="right" vertical="center"/>
    </xf>
    <xf numFmtId="44" fontId="18" fillId="0" borderId="14" xfId="5" applyFont="1" applyFill="1" applyBorder="1" applyAlignment="1">
      <alignment horizontal="right" vertical="center"/>
    </xf>
    <xf numFmtId="170" fontId="18" fillId="0" borderId="14" xfId="17" applyNumberFormat="1" applyFont="1" applyFill="1" applyBorder="1" applyAlignment="1" applyProtection="1">
      <alignment horizontal="right" vertical="center"/>
    </xf>
    <xf numFmtId="170" fontId="18" fillId="0" borderId="34" xfId="17" applyNumberFormat="1" applyFont="1" applyFill="1" applyBorder="1" applyAlignment="1" applyProtection="1">
      <alignment horizontal="right" vertical="center"/>
    </xf>
    <xf numFmtId="170" fontId="18" fillId="0" borderId="13" xfId="17" applyNumberFormat="1" applyFont="1" applyFill="1" applyBorder="1" applyAlignment="1" applyProtection="1">
      <alignment horizontal="left" vertical="top"/>
    </xf>
    <xf numFmtId="0" fontId="19" fillId="0" borderId="35" xfId="11" applyFont="1" applyBorder="1" applyAlignment="1">
      <alignment horizontal="center" vertical="center"/>
    </xf>
    <xf numFmtId="166" fontId="19" fillId="0" borderId="0" xfId="11" applyNumberFormat="1" applyFont="1" applyAlignment="1">
      <alignment horizontal="center" vertical="center"/>
    </xf>
    <xf numFmtId="0" fontId="17" fillId="3" borderId="32" xfId="11" applyFont="1" applyFill="1" applyBorder="1" applyAlignment="1">
      <alignment horizontal="left" vertical="top"/>
    </xf>
    <xf numFmtId="0" fontId="17" fillId="3" borderId="33" xfId="11" applyFont="1" applyFill="1" applyBorder="1" applyAlignment="1">
      <alignment vertical="top"/>
    </xf>
    <xf numFmtId="0" fontId="31" fillId="3" borderId="33" xfId="11" applyFont="1" applyFill="1" applyBorder="1" applyAlignment="1">
      <alignment vertical="top"/>
    </xf>
    <xf numFmtId="9" fontId="31" fillId="3" borderId="33" xfId="11" applyNumberFormat="1" applyFont="1" applyFill="1" applyBorder="1" applyAlignment="1">
      <alignment vertical="top"/>
    </xf>
    <xf numFmtId="169" fontId="17" fillId="3" borderId="36" xfId="5" applyNumberFormat="1" applyFont="1" applyFill="1" applyBorder="1" applyAlignment="1">
      <alignment vertical="top"/>
    </xf>
    <xf numFmtId="164" fontId="18" fillId="0" borderId="0" xfId="9" applyNumberFormat="1" applyFont="1" applyAlignment="1">
      <alignment vertical="center"/>
    </xf>
    <xf numFmtId="9" fontId="31" fillId="3" borderId="33" xfId="0" applyNumberFormat="1" applyFont="1" applyFill="1" applyBorder="1" applyAlignment="1">
      <alignment vertical="top"/>
    </xf>
    <xf numFmtId="9" fontId="17" fillId="3" borderId="33" xfId="11" applyNumberFormat="1" applyFont="1" applyFill="1" applyBorder="1" applyAlignment="1">
      <alignment horizontal="center" vertical="top"/>
    </xf>
    <xf numFmtId="44" fontId="18" fillId="0" borderId="0" xfId="9" applyNumberFormat="1" applyFont="1" applyAlignment="1">
      <alignment vertical="center"/>
    </xf>
    <xf numFmtId="169" fontId="18" fillId="0" borderId="40" xfId="2" applyNumberFormat="1" applyFont="1" applyFill="1" applyBorder="1" applyAlignment="1">
      <alignment horizontal="right" vertical="center"/>
    </xf>
    <xf numFmtId="0" fontId="18" fillId="0" borderId="7" xfId="12" applyNumberFormat="1" applyFont="1" applyFill="1" applyBorder="1" applyAlignment="1">
      <alignment horizontal="center" vertical="center"/>
    </xf>
    <xf numFmtId="0" fontId="18" fillId="0" borderId="7" xfId="2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18" fillId="0" borderId="43" xfId="1" applyNumberFormat="1" applyFont="1" applyFill="1" applyBorder="1" applyAlignment="1">
      <alignment horizontal="center" vertical="center"/>
    </xf>
    <xf numFmtId="170" fontId="18" fillId="0" borderId="43" xfId="12" applyNumberFormat="1" applyFont="1" applyFill="1" applyBorder="1" applyAlignment="1" applyProtection="1">
      <alignment horizontal="right" vertical="center"/>
    </xf>
    <xf numFmtId="170" fontId="18" fillId="0" borderId="41" xfId="12" applyNumberFormat="1" applyFont="1" applyFill="1" applyBorder="1" applyAlignment="1" applyProtection="1">
      <alignment horizontal="right" vertical="center"/>
    </xf>
    <xf numFmtId="170" fontId="23" fillId="0" borderId="43" xfId="12" applyNumberFormat="1" applyFont="1" applyFill="1" applyBorder="1" applyAlignment="1" applyProtection="1">
      <alignment horizontal="right" vertical="center"/>
    </xf>
    <xf numFmtId="174" fontId="18" fillId="0" borderId="42" xfId="12" applyNumberFormat="1" applyFont="1" applyFill="1" applyBorder="1" applyAlignment="1" applyProtection="1">
      <alignment horizontal="right" vertical="center"/>
    </xf>
    <xf numFmtId="0" fontId="20" fillId="0" borderId="0" xfId="0" applyFont="1" applyAlignment="1">
      <alignment wrapText="1"/>
    </xf>
    <xf numFmtId="165" fontId="20" fillId="0" borderId="0" xfId="0" applyNumberFormat="1" applyFont="1"/>
    <xf numFmtId="2" fontId="20" fillId="0" borderId="0" xfId="0" applyNumberFormat="1" applyFont="1"/>
    <xf numFmtId="0" fontId="20" fillId="0" borderId="0" xfId="0" applyFont="1" applyAlignment="1">
      <alignment horizontal="center" vertical="center"/>
    </xf>
    <xf numFmtId="44" fontId="20" fillId="0" borderId="0" xfId="0" applyNumberFormat="1" applyFont="1"/>
    <xf numFmtId="9" fontId="25" fillId="0" borderId="47" xfId="0" applyNumberFormat="1" applyFont="1" applyBorder="1" applyAlignment="1">
      <alignment vertical="top"/>
    </xf>
    <xf numFmtId="171" fontId="24" fillId="0" borderId="49" xfId="0" applyNumberFormat="1" applyFont="1" applyBorder="1" applyAlignment="1">
      <alignment vertical="top"/>
    </xf>
    <xf numFmtId="175" fontId="0" fillId="0" borderId="0" xfId="27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5" fontId="0" fillId="0" borderId="0" xfId="0" applyNumberFormat="1" applyAlignment="1">
      <alignment horizontal="center" vertical="center"/>
    </xf>
    <xf numFmtId="0" fontId="18" fillId="0" borderId="55" xfId="2" applyNumberFormat="1" applyFont="1" applyFill="1" applyBorder="1" applyAlignment="1">
      <alignment horizontal="center" vertical="center"/>
    </xf>
    <xf numFmtId="169" fontId="18" fillId="0" borderId="55" xfId="2" applyNumberFormat="1" applyFont="1" applyFill="1" applyBorder="1" applyAlignment="1">
      <alignment horizontal="right" vertical="center"/>
    </xf>
    <xf numFmtId="174" fontId="18" fillId="0" borderId="56" xfId="12" applyNumberFormat="1" applyFont="1" applyFill="1" applyBorder="1" applyAlignment="1" applyProtection="1">
      <alignment horizontal="right" vertical="center"/>
    </xf>
    <xf numFmtId="169" fontId="17" fillId="3" borderId="10" xfId="11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8" fillId="0" borderId="0" xfId="11" applyFont="1" applyAlignment="1">
      <alignment vertical="top" wrapText="1"/>
    </xf>
    <xf numFmtId="0" fontId="25" fillId="0" borderId="0" xfId="0" applyFont="1" applyAlignment="1">
      <alignment vertical="top"/>
    </xf>
    <xf numFmtId="0" fontId="20" fillId="0" borderId="0" xfId="0" applyFont="1" applyAlignment="1">
      <alignment horizontal="left"/>
    </xf>
    <xf numFmtId="0" fontId="24" fillId="0" borderId="0" xfId="0" applyFont="1" applyAlignment="1">
      <alignment vertical="top"/>
    </xf>
    <xf numFmtId="0" fontId="19" fillId="0" borderId="61" xfId="0" applyFont="1" applyBorder="1" applyAlignment="1">
      <alignment horizontal="center" vertical="center"/>
    </xf>
    <xf numFmtId="0" fontId="19" fillId="0" borderId="62" xfId="0" applyFont="1" applyBorder="1"/>
    <xf numFmtId="0" fontId="26" fillId="0" borderId="62" xfId="0" applyFont="1" applyBorder="1" applyAlignment="1">
      <alignment horizontal="justify" vertical="center" wrapText="1"/>
    </xf>
    <xf numFmtId="0" fontId="20" fillId="0" borderId="62" xfId="0" applyFont="1" applyBorder="1"/>
    <xf numFmtId="0" fontId="25" fillId="0" borderId="62" xfId="0" applyFont="1" applyBorder="1" applyAlignment="1">
      <alignment vertical="top"/>
    </xf>
    <xf numFmtId="0" fontId="26" fillId="0" borderId="62" xfId="0" applyFont="1" applyBorder="1" applyAlignment="1">
      <alignment horizontal="center" vertical="center"/>
    </xf>
    <xf numFmtId="44" fontId="26" fillId="0" borderId="62" xfId="0" applyNumberFormat="1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9" fillId="0" borderId="62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 wrapText="1"/>
    </xf>
    <xf numFmtId="165" fontId="19" fillId="0" borderId="62" xfId="0" applyNumberFormat="1" applyFont="1" applyBorder="1" applyAlignment="1">
      <alignment horizontal="right" vertical="center"/>
    </xf>
    <xf numFmtId="0" fontId="19" fillId="0" borderId="62" xfId="0" applyFont="1" applyBorder="1" applyAlignment="1">
      <alignment horizontal="right" vertical="center"/>
    </xf>
    <xf numFmtId="2" fontId="19" fillId="0" borderId="62" xfId="0" applyNumberFormat="1" applyFont="1" applyBorder="1" applyAlignment="1">
      <alignment horizontal="right" vertical="center"/>
    </xf>
    <xf numFmtId="44" fontId="19" fillId="0" borderId="62" xfId="0" applyNumberFormat="1" applyFont="1" applyBorder="1" applyAlignment="1">
      <alignment horizontal="right" vertical="center"/>
    </xf>
    <xf numFmtId="165" fontId="18" fillId="0" borderId="65" xfId="1" applyNumberFormat="1" applyFont="1" applyFill="1" applyBorder="1" applyAlignment="1">
      <alignment horizontal="center" vertical="center"/>
    </xf>
    <xf numFmtId="170" fontId="18" fillId="0" borderId="65" xfId="12" applyNumberFormat="1" applyFont="1" applyFill="1" applyBorder="1" applyAlignment="1" applyProtection="1">
      <alignment horizontal="right" vertical="center"/>
    </xf>
    <xf numFmtId="170" fontId="18" fillId="0" borderId="66" xfId="12" applyNumberFormat="1" applyFont="1" applyFill="1" applyBorder="1" applyAlignment="1" applyProtection="1">
      <alignment horizontal="right" vertical="center"/>
    </xf>
    <xf numFmtId="165" fontId="18" fillId="0" borderId="55" xfId="2" applyNumberFormat="1" applyFont="1" applyFill="1" applyBorder="1" applyAlignment="1">
      <alignment horizontal="right" vertical="center"/>
    </xf>
    <xf numFmtId="9" fontId="18" fillId="0" borderId="55" xfId="2" applyNumberFormat="1" applyFont="1" applyFill="1" applyBorder="1" applyAlignment="1">
      <alignment horizontal="right" vertical="center"/>
    </xf>
    <xf numFmtId="0" fontId="35" fillId="0" borderId="68" xfId="2" applyFont="1" applyFill="1" applyBorder="1" applyAlignment="1">
      <alignment horizontal="center" vertical="center" wrapText="1"/>
    </xf>
    <xf numFmtId="0" fontId="36" fillId="0" borderId="69" xfId="2" applyFont="1" applyFill="1" applyBorder="1" applyAlignment="1">
      <alignment horizontal="center" vertical="center" wrapText="1"/>
    </xf>
    <xf numFmtId="0" fontId="35" fillId="0" borderId="57" xfId="2" applyFont="1" applyFill="1" applyBorder="1" applyAlignment="1">
      <alignment horizontal="center" vertical="center" wrapText="1"/>
    </xf>
    <xf numFmtId="0" fontId="36" fillId="0" borderId="70" xfId="2" applyFont="1" applyFill="1" applyBorder="1" applyAlignment="1">
      <alignment horizontal="center" vertical="center" wrapText="1"/>
    </xf>
    <xf numFmtId="0" fontId="16" fillId="3" borderId="4" xfId="1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70" fontId="23" fillId="0" borderId="65" xfId="12" applyNumberFormat="1" applyFont="1" applyFill="1" applyBorder="1" applyAlignment="1" applyProtection="1">
      <alignment horizontal="right" vertical="center"/>
    </xf>
    <xf numFmtId="0" fontId="39" fillId="0" borderId="55" xfId="2" applyFont="1" applyFill="1" applyBorder="1" applyAlignment="1">
      <alignment horizontal="left" vertical="center" wrapText="1"/>
    </xf>
    <xf numFmtId="0" fontId="29" fillId="0" borderId="7" xfId="17" applyFont="1" applyFill="1" applyBorder="1" applyAlignment="1">
      <alignment horizontal="left" vertical="center"/>
    </xf>
    <xf numFmtId="44" fontId="18" fillId="0" borderId="7" xfId="1" applyFont="1" applyFill="1" applyBorder="1" applyAlignment="1">
      <alignment horizontal="left" vertical="center" wrapText="1"/>
    </xf>
    <xf numFmtId="44" fontId="19" fillId="0" borderId="0" xfId="1" applyFont="1" applyAlignment="1">
      <alignment horizontal="center" vertical="center"/>
    </xf>
    <xf numFmtId="44" fontId="22" fillId="0" borderId="0" xfId="1" applyFont="1" applyAlignment="1">
      <alignment horizontal="left" vertical="center" wrapText="1"/>
    </xf>
    <xf numFmtId="44" fontId="19" fillId="0" borderId="62" xfId="1" applyFont="1" applyBorder="1" applyAlignment="1">
      <alignment horizontal="right" vertical="center"/>
    </xf>
    <xf numFmtId="44" fontId="18" fillId="0" borderId="7" xfId="1" applyFont="1" applyFill="1" applyBorder="1" applyAlignment="1">
      <alignment horizontal="right" vertical="center"/>
    </xf>
    <xf numFmtId="44" fontId="23" fillId="0" borderId="40" xfId="1" applyFont="1" applyFill="1" applyBorder="1" applyAlignment="1">
      <alignment horizontal="center" vertical="center"/>
    </xf>
    <xf numFmtId="44" fontId="23" fillId="0" borderId="55" xfId="1" applyFont="1" applyFill="1" applyBorder="1" applyAlignment="1">
      <alignment horizontal="center" vertical="center"/>
    </xf>
    <xf numFmtId="44" fontId="26" fillId="0" borderId="0" xfId="1" applyFont="1" applyAlignment="1">
      <alignment horizontal="right" vertical="center"/>
    </xf>
    <xf numFmtId="44" fontId="26" fillId="0" borderId="62" xfId="1" applyFont="1" applyBorder="1" applyAlignment="1">
      <alignment horizontal="right" vertical="center"/>
    </xf>
    <xf numFmtId="44" fontId="20" fillId="0" borderId="0" xfId="1" applyFont="1"/>
    <xf numFmtId="44" fontId="23" fillId="0" borderId="43" xfId="1" applyFont="1" applyFill="1" applyBorder="1" applyAlignment="1">
      <alignment horizontal="center" vertical="center"/>
    </xf>
    <xf numFmtId="44" fontId="18" fillId="0" borderId="40" xfId="1" applyFont="1" applyFill="1" applyBorder="1" applyAlignment="1">
      <alignment horizontal="right" vertical="center"/>
    </xf>
    <xf numFmtId="44" fontId="23" fillId="0" borderId="65" xfId="1" applyFont="1" applyFill="1" applyBorder="1" applyAlignment="1">
      <alignment horizontal="center" vertical="center"/>
    </xf>
    <xf numFmtId="172" fontId="24" fillId="0" borderId="48" xfId="0" applyNumberFormat="1" applyFont="1" applyBorder="1" applyAlignment="1">
      <alignment vertical="top"/>
    </xf>
    <xf numFmtId="0" fontId="23" fillId="0" borderId="53" xfId="2" applyNumberFormat="1" applyFont="1" applyFill="1" applyBorder="1" applyAlignment="1">
      <alignment horizontal="center" vertical="center" wrapText="1"/>
    </xf>
    <xf numFmtId="0" fontId="23" fillId="0" borderId="64" xfId="2" applyNumberFormat="1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top"/>
    </xf>
    <xf numFmtId="0" fontId="24" fillId="0" borderId="25" xfId="0" applyFont="1" applyBorder="1" applyAlignment="1">
      <alignment horizontal="center" vertical="top"/>
    </xf>
    <xf numFmtId="0" fontId="24" fillId="0" borderId="3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46" xfId="0" applyFont="1" applyBorder="1" applyAlignment="1">
      <alignment horizontal="center" vertical="top"/>
    </xf>
    <xf numFmtId="0" fontId="24" fillId="0" borderId="45" xfId="0" applyFont="1" applyBorder="1" applyAlignment="1">
      <alignment horizontal="center" vertical="top"/>
    </xf>
    <xf numFmtId="0" fontId="24" fillId="0" borderId="47" xfId="0" applyFont="1" applyBorder="1" applyAlignment="1">
      <alignment horizontal="center" vertical="top"/>
    </xf>
    <xf numFmtId="0" fontId="34" fillId="12" borderId="15" xfId="0" applyFont="1" applyFill="1" applyBorder="1" applyAlignment="1">
      <alignment horizontal="center" vertical="center"/>
    </xf>
    <xf numFmtId="0" fontId="34" fillId="12" borderId="16" xfId="0" applyFont="1" applyFill="1" applyBorder="1" applyAlignment="1">
      <alignment horizontal="center" vertical="center"/>
    </xf>
    <xf numFmtId="44" fontId="34" fillId="12" borderId="16" xfId="1" applyFont="1" applyFill="1" applyBorder="1" applyAlignment="1">
      <alignment horizontal="center" vertical="center"/>
    </xf>
    <xf numFmtId="0" fontId="34" fillId="12" borderId="25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14" fontId="22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4" fontId="22" fillId="0" borderId="0" xfId="1" applyFont="1" applyAlignment="1">
      <alignment horizontal="left" vertical="center" wrapText="1"/>
    </xf>
    <xf numFmtId="0" fontId="35" fillId="0" borderId="71" xfId="2" applyFont="1" applyFill="1" applyBorder="1" applyAlignment="1">
      <alignment horizontal="center" vertical="center" wrapText="1"/>
    </xf>
    <xf numFmtId="0" fontId="35" fillId="0" borderId="72" xfId="2" applyFont="1" applyFill="1" applyBorder="1" applyAlignment="1">
      <alignment horizontal="center" vertical="center" wrapText="1"/>
    </xf>
    <xf numFmtId="172" fontId="37" fillId="0" borderId="73" xfId="2" applyNumberFormat="1" applyFont="1" applyFill="1" applyBorder="1" applyAlignment="1">
      <alignment horizontal="center" vertical="center" wrapText="1"/>
    </xf>
    <xf numFmtId="0" fontId="37" fillId="0" borderId="74" xfId="2" applyFont="1" applyFill="1" applyBorder="1" applyAlignment="1">
      <alignment horizontal="center" vertical="center" wrapText="1"/>
    </xf>
    <xf numFmtId="0" fontId="23" fillId="0" borderId="8" xfId="2" applyNumberFormat="1" applyFont="1" applyFill="1" applyBorder="1" applyAlignment="1">
      <alignment horizontal="center" vertical="center" wrapText="1"/>
    </xf>
    <xf numFmtId="0" fontId="35" fillId="0" borderId="75" xfId="2" applyFont="1" applyFill="1" applyBorder="1" applyAlignment="1">
      <alignment horizontal="center" vertical="center" wrapText="1"/>
    </xf>
    <xf numFmtId="0" fontId="35" fillId="0" borderId="76" xfId="2" applyFont="1" applyFill="1" applyBorder="1" applyAlignment="1">
      <alignment horizontal="center" vertical="center" wrapText="1"/>
    </xf>
    <xf numFmtId="172" fontId="37" fillId="0" borderId="77" xfId="2" applyNumberFormat="1" applyFont="1" applyFill="1" applyBorder="1" applyAlignment="1">
      <alignment horizontal="center" vertical="center" wrapText="1"/>
    </xf>
    <xf numFmtId="0" fontId="37" fillId="0" borderId="58" xfId="2" applyFont="1" applyFill="1" applyBorder="1" applyAlignment="1">
      <alignment horizontal="center" vertical="center" wrapText="1"/>
    </xf>
    <xf numFmtId="0" fontId="27" fillId="11" borderId="60" xfId="11" applyFont="1" applyFill="1" applyBorder="1" applyAlignment="1">
      <alignment horizontal="left" vertical="top" wrapText="1"/>
    </xf>
    <xf numFmtId="0" fontId="27" fillId="11" borderId="0" xfId="11" applyFont="1" applyFill="1" applyAlignment="1">
      <alignment horizontal="left" vertical="top" wrapText="1"/>
    </xf>
    <xf numFmtId="0" fontId="38" fillId="3" borderId="15" xfId="11" applyFont="1" applyFill="1" applyBorder="1" applyAlignment="1">
      <alignment horizontal="center" vertical="center"/>
    </xf>
    <xf numFmtId="0" fontId="38" fillId="3" borderId="16" xfId="11" applyFont="1" applyFill="1" applyBorder="1" applyAlignment="1">
      <alignment horizontal="center" vertical="center"/>
    </xf>
    <xf numFmtId="0" fontId="38" fillId="3" borderId="2" xfId="11" applyFont="1" applyFill="1" applyBorder="1" applyAlignment="1">
      <alignment horizontal="center" vertical="center"/>
    </xf>
    <xf numFmtId="14" fontId="22" fillId="0" borderId="0" xfId="11" applyNumberFormat="1" applyFont="1" applyAlignment="1">
      <alignment horizontal="left" vertical="center" wrapText="1"/>
    </xf>
    <xf numFmtId="0" fontId="22" fillId="0" borderId="0" xfId="11" applyFont="1" applyAlignment="1">
      <alignment horizontal="left" vertical="center" wrapText="1"/>
    </xf>
    <xf numFmtId="0" fontId="22" fillId="0" borderId="16" xfId="11" applyFont="1" applyBorder="1" applyAlignment="1">
      <alignment horizontal="left" vertical="center" wrapText="1"/>
    </xf>
    <xf numFmtId="0" fontId="38" fillId="3" borderId="1" xfId="11" applyFont="1" applyFill="1" applyBorder="1" applyAlignment="1">
      <alignment horizontal="center" vertical="center"/>
    </xf>
    <xf numFmtId="0" fontId="22" fillId="0" borderId="27" xfId="11" applyFont="1" applyBorder="1" applyAlignment="1">
      <alignment horizontal="center" vertical="center" wrapText="1"/>
    </xf>
    <xf numFmtId="0" fontId="22" fillId="0" borderId="30" xfId="11" applyFont="1" applyBorder="1" applyAlignment="1">
      <alignment horizontal="center" vertical="center" wrapText="1"/>
    </xf>
    <xf numFmtId="0" fontId="21" fillId="0" borderId="27" xfId="11" applyFont="1" applyBorder="1" applyAlignment="1">
      <alignment horizontal="center" vertical="center" wrapText="1"/>
    </xf>
    <xf numFmtId="0" fontId="21" fillId="0" borderId="30" xfId="11" applyFont="1" applyBorder="1" applyAlignment="1">
      <alignment horizontal="center" vertical="center" wrapText="1"/>
    </xf>
    <xf numFmtId="0" fontId="21" fillId="0" borderId="22" xfId="11" applyFont="1" applyBorder="1" applyAlignment="1">
      <alignment horizontal="center" vertical="center" wrapText="1"/>
    </xf>
    <xf numFmtId="0" fontId="21" fillId="0" borderId="24" xfId="11" applyFont="1" applyBorder="1" applyAlignment="1">
      <alignment horizontal="center" vertical="center" wrapText="1"/>
    </xf>
    <xf numFmtId="0" fontId="21" fillId="0" borderId="28" xfId="11" applyFont="1" applyBorder="1" applyAlignment="1">
      <alignment horizontal="center" vertical="center" wrapText="1"/>
    </xf>
    <xf numFmtId="0" fontId="21" fillId="0" borderId="29" xfId="11" applyFont="1" applyBorder="1" applyAlignment="1">
      <alignment horizontal="center" vertical="center" wrapText="1"/>
    </xf>
    <xf numFmtId="0" fontId="21" fillId="0" borderId="22" xfId="11" applyFont="1" applyBorder="1" applyAlignment="1">
      <alignment horizontal="center" vertical="center"/>
    </xf>
    <xf numFmtId="0" fontId="21" fillId="0" borderId="24" xfId="11" applyFont="1" applyBorder="1" applyAlignment="1">
      <alignment horizontal="center" vertical="center"/>
    </xf>
    <xf numFmtId="0" fontId="21" fillId="0" borderId="28" xfId="11" applyFont="1" applyBorder="1" applyAlignment="1">
      <alignment horizontal="center" vertical="center"/>
    </xf>
    <xf numFmtId="0" fontId="21" fillId="0" borderId="29" xfId="11" applyFont="1" applyBorder="1" applyAlignment="1">
      <alignment horizontal="center" vertical="center"/>
    </xf>
    <xf numFmtId="0" fontId="28" fillId="0" borderId="67" xfId="11" applyFont="1" applyBorder="1" applyAlignment="1">
      <alignment horizontal="center" vertical="center"/>
    </xf>
    <xf numFmtId="165" fontId="32" fillId="13" borderId="54" xfId="0" applyNumberFormat="1" applyFont="1" applyFill="1" applyBorder="1" applyAlignment="1">
      <alignment horizontal="center" vertical="center"/>
    </xf>
    <xf numFmtId="0" fontId="32" fillId="13" borderId="54" xfId="0" applyFont="1" applyFill="1" applyBorder="1" applyAlignment="1">
      <alignment horizontal="center" vertical="center"/>
    </xf>
    <xf numFmtId="44" fontId="32" fillId="13" borderId="44" xfId="1" applyFont="1" applyFill="1" applyBorder="1" applyAlignment="1">
      <alignment horizontal="center" vertical="center"/>
    </xf>
    <xf numFmtId="166" fontId="32" fillId="13" borderId="44" xfId="0" applyNumberFormat="1" applyFont="1" applyFill="1" applyBorder="1" applyAlignment="1">
      <alignment horizontal="center" vertical="center" wrapText="1"/>
    </xf>
    <xf numFmtId="44" fontId="32" fillId="13" borderId="44" xfId="1" applyFont="1" applyFill="1" applyBorder="1" applyAlignment="1">
      <alignment horizontal="center" vertical="center" wrapText="1"/>
    </xf>
    <xf numFmtId="0" fontId="32" fillId="13" borderId="44" xfId="0" applyFont="1" applyFill="1" applyBorder="1" applyAlignment="1">
      <alignment horizontal="center" vertical="center" wrapText="1"/>
    </xf>
    <xf numFmtId="0" fontId="32" fillId="13" borderId="63" xfId="0" applyFont="1" applyFill="1" applyBorder="1" applyAlignment="1">
      <alignment horizontal="center" vertical="center" wrapText="1"/>
    </xf>
    <xf numFmtId="0" fontId="32" fillId="13" borderId="59" xfId="0" applyFont="1" applyFill="1" applyBorder="1" applyAlignment="1">
      <alignment horizontal="center" vertical="center" wrapText="1"/>
    </xf>
    <xf numFmtId="168" fontId="17" fillId="13" borderId="80" xfId="0" applyNumberFormat="1" applyFont="1" applyFill="1" applyBorder="1" applyAlignment="1">
      <alignment horizontal="center" vertical="center"/>
    </xf>
    <xf numFmtId="0" fontId="16" fillId="13" borderId="78" xfId="0" applyFont="1" applyFill="1" applyBorder="1" applyAlignment="1">
      <alignment horizontal="center" vertical="center"/>
    </xf>
    <xf numFmtId="0" fontId="16" fillId="13" borderId="79" xfId="0" applyFont="1" applyFill="1" applyBorder="1" applyAlignment="1">
      <alignment horizontal="center" vertical="center"/>
    </xf>
    <xf numFmtId="44" fontId="16" fillId="13" borderId="79" xfId="1" applyFont="1" applyFill="1" applyBorder="1" applyAlignment="1">
      <alignment horizontal="center" vertical="center"/>
    </xf>
    <xf numFmtId="44" fontId="16" fillId="13" borderId="79" xfId="1" applyFont="1" applyFill="1" applyBorder="1" applyAlignment="1">
      <alignment vertical="center"/>
    </xf>
    <xf numFmtId="0" fontId="16" fillId="13" borderId="79" xfId="0" applyFont="1" applyFill="1" applyBorder="1" applyAlignment="1">
      <alignment vertical="center"/>
    </xf>
    <xf numFmtId="169" fontId="16" fillId="13" borderId="80" xfId="1" applyNumberFormat="1" applyFont="1" applyFill="1" applyBorder="1" applyAlignment="1">
      <alignment horizontal="center" vertical="center"/>
    </xf>
    <xf numFmtId="0" fontId="17" fillId="13" borderId="4" xfId="0" applyFont="1" applyFill="1" applyBorder="1" applyAlignment="1">
      <alignment horizontal="left" vertical="center" wrapText="1"/>
    </xf>
    <xf numFmtId="0" fontId="16" fillId="13" borderId="17" xfId="0" applyFont="1" applyFill="1" applyBorder="1" applyAlignment="1">
      <alignment horizontal="left" vertical="center"/>
    </xf>
    <xf numFmtId="0" fontId="16" fillId="13" borderId="18" xfId="0" applyFont="1" applyFill="1" applyBorder="1" applyAlignment="1">
      <alignment horizontal="left" vertical="center"/>
    </xf>
    <xf numFmtId="0" fontId="16" fillId="13" borderId="81" xfId="0" applyFont="1" applyFill="1" applyBorder="1" applyAlignment="1">
      <alignment horizontal="left" vertical="center"/>
    </xf>
    <xf numFmtId="0" fontId="16" fillId="13" borderId="28" xfId="0" applyFont="1" applyFill="1" applyBorder="1" applyAlignment="1">
      <alignment horizontal="center" vertical="top"/>
    </xf>
    <xf numFmtId="0" fontId="16" fillId="13" borderId="50" xfId="0" applyFont="1" applyFill="1" applyBorder="1" applyAlignment="1">
      <alignment horizontal="center" vertical="top"/>
    </xf>
    <xf numFmtId="0" fontId="16" fillId="13" borderId="51" xfId="0" applyFont="1" applyFill="1" applyBorder="1" applyAlignment="1">
      <alignment horizontal="center" vertical="top"/>
    </xf>
    <xf numFmtId="168" fontId="17" fillId="13" borderId="52" xfId="0" applyNumberFormat="1" applyFont="1" applyFill="1" applyBorder="1" applyAlignment="1">
      <alignment horizontal="center" vertical="center"/>
    </xf>
    <xf numFmtId="0" fontId="16" fillId="13" borderId="22" xfId="0" applyFont="1" applyFill="1" applyBorder="1" applyAlignment="1">
      <alignment horizontal="center" vertical="top"/>
    </xf>
    <xf numFmtId="0" fontId="16" fillId="13" borderId="23" xfId="0" applyFont="1" applyFill="1" applyBorder="1" applyAlignment="1">
      <alignment horizontal="center" vertical="top"/>
    </xf>
    <xf numFmtId="0" fontId="16" fillId="13" borderId="24" xfId="0" applyFont="1" applyFill="1" applyBorder="1" applyAlignment="1">
      <alignment horizontal="center" vertical="top"/>
    </xf>
    <xf numFmtId="0" fontId="17" fillId="13" borderId="18" xfId="0" applyFont="1" applyFill="1" applyBorder="1" applyAlignment="1">
      <alignment horizontal="center" vertical="top"/>
    </xf>
    <xf numFmtId="0" fontId="17" fillId="13" borderId="19" xfId="0" applyFont="1" applyFill="1" applyBorder="1" applyAlignment="1">
      <alignment horizontal="center" vertical="top"/>
    </xf>
    <xf numFmtId="172" fontId="17" fillId="13" borderId="26" xfId="0" applyNumberFormat="1" applyFont="1" applyFill="1" applyBorder="1" applyAlignment="1">
      <alignment vertical="top"/>
    </xf>
    <xf numFmtId="0" fontId="16" fillId="13" borderId="17" xfId="0" applyFont="1" applyFill="1" applyBorder="1" applyAlignment="1">
      <alignment vertical="top"/>
    </xf>
  </cellXfs>
  <cellStyles count="29">
    <cellStyle name="Comma" xfId="27" builtinId="3"/>
    <cellStyle name="Currency" xfId="1" builtinId="4"/>
    <cellStyle name="Currency 2" xfId="3" xr:uid="{00000000-0005-0000-0000-000002000000}"/>
    <cellStyle name="Currency 2 2" xfId="4" xr:uid="{00000000-0005-0000-0000-000003000000}"/>
    <cellStyle name="Currency 2 2 2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Normal 2 3" xfId="8" xr:uid="{00000000-0005-0000-0000-000008000000}"/>
    <cellStyle name="Normal 2 3 2" xfId="9" xr:uid="{00000000-0005-0000-0000-000009000000}"/>
    <cellStyle name="Normal 2 3 3" xfId="10" xr:uid="{00000000-0005-0000-0000-00000A000000}"/>
    <cellStyle name="Normal 3" xfId="28" xr:uid="{2A742AE4-17B3-477C-B0DF-1E20F1FA81A1}"/>
    <cellStyle name="Normal 3 2" xfId="11" xr:uid="{00000000-0005-0000-0000-00000B000000}"/>
    <cellStyle name="Note" xfId="2" builtinId="10"/>
    <cellStyle name="Note 2" xfId="12" xr:uid="{00000000-0005-0000-0000-00000D000000}"/>
    <cellStyle name="Note 2 2" xfId="13" xr:uid="{00000000-0005-0000-0000-00000E000000}"/>
    <cellStyle name="Note 2 2 2" xfId="14" xr:uid="{00000000-0005-0000-0000-00000F000000}"/>
    <cellStyle name="Note 2 2 2 2" xfId="15" xr:uid="{00000000-0005-0000-0000-000010000000}"/>
    <cellStyle name="Note 3" xfId="16" xr:uid="{00000000-0005-0000-0000-000011000000}"/>
    <cellStyle name="Note 3 2" xfId="17" xr:uid="{00000000-0005-0000-0000-000012000000}"/>
    <cellStyle name="Note 4" xfId="26" xr:uid="{00000000-0005-0000-0000-000013000000}"/>
    <cellStyle name="Style 1" xfId="18" xr:uid="{00000000-0005-0000-0000-000014000000}"/>
    <cellStyle name="Style 1 2" xfId="19" xr:uid="{00000000-0005-0000-0000-000015000000}"/>
    <cellStyle name="Style 2" xfId="20" xr:uid="{00000000-0005-0000-0000-000016000000}"/>
    <cellStyle name="Style 2 2" xfId="21" xr:uid="{00000000-0005-0000-0000-000017000000}"/>
    <cellStyle name="Style 3" xfId="22" xr:uid="{00000000-0005-0000-0000-000018000000}"/>
    <cellStyle name="Style 3 2" xfId="23" xr:uid="{00000000-0005-0000-0000-000019000000}"/>
    <cellStyle name="Style 4" xfId="24" xr:uid="{00000000-0005-0000-0000-00001A000000}"/>
    <cellStyle name="Style 4 2" xfId="25" xr:uid="{00000000-0005-0000-0000-00001B000000}"/>
  </cellStyles>
  <dxfs count="0"/>
  <tableStyles count="0" defaultTableStyle="TableStyleMedium2" defaultPivotStyle="PivotStyleLight16"/>
  <colors>
    <mruColors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656452</xdr:colOff>
      <xdr:row>3</xdr:row>
      <xdr:rowOff>12870</xdr:rowOff>
    </xdr:from>
    <xdr:to>
      <xdr:col>10</xdr:col>
      <xdr:colOff>373277</xdr:colOff>
      <xdr:row>5</xdr:row>
      <xdr:rowOff>193074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0BBD9B-4594-6509-CDB8-72A9805B7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9020" y="1055471"/>
          <a:ext cx="5689257" cy="952502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CE368"/>
  <sheetViews>
    <sheetView showGridLines="0" zoomScale="70" zoomScaleNormal="70" zoomScaleSheetLayoutView="160" zoomScalePageLayoutView="10" workbookViewId="0">
      <pane ySplit="7" topLeftCell="A8" activePane="bottomLeft" state="frozen"/>
      <selection pane="bottomLeft" activeCell="J35" sqref="J35"/>
    </sheetView>
  </sheetViews>
  <sheetFormatPr defaultColWidth="9" defaultRowHeight="15"/>
  <cols>
    <col min="1" max="1" width="9.28515625" style="3" customWidth="1"/>
    <col min="2" max="2" width="16.28515625" style="4" customWidth="1"/>
    <col min="3" max="3" width="79.28515625" style="5" customWidth="1"/>
    <col min="4" max="4" width="11.7109375" style="6" customWidth="1"/>
    <col min="5" max="5" width="0.28515625" style="7" customWidth="1"/>
    <col min="6" max="6" width="10.28515625" style="3" hidden="1" customWidth="1"/>
    <col min="7" max="7" width="12.5703125" style="8" hidden="1" customWidth="1"/>
    <col min="8" max="8" width="14.7109375" style="9" hidden="1" customWidth="1"/>
    <col min="9" max="9" width="12.28515625" style="3" hidden="1" customWidth="1"/>
    <col min="10" max="10" width="14" style="3" customWidth="1"/>
    <col min="11" max="11" width="23.28515625" style="3" customWidth="1"/>
    <col min="12" max="12" width="20.28515625" style="3" customWidth="1"/>
    <col min="13" max="13" width="22" style="3" customWidth="1"/>
    <col min="14" max="16" width="9.7109375" style="3" customWidth="1"/>
    <col min="17" max="16384" width="9" style="3"/>
  </cols>
  <sheetData>
    <row r="1" spans="1:83" s="54" customFormat="1" ht="25.15" customHeight="1">
      <c r="A1" s="217" t="s">
        <v>0</v>
      </c>
      <c r="B1" s="218"/>
      <c r="C1" s="218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</row>
    <row r="2" spans="1:83" s="61" customFormat="1" ht="18.600000000000001" customHeight="1">
      <c r="A2" s="228" t="s">
        <v>1</v>
      </c>
      <c r="B2" s="229"/>
      <c r="C2" s="224" t="str">
        <f>ESTIMATE!C4</f>
        <v>HVAC Samples</v>
      </c>
      <c r="D2" s="55"/>
      <c r="E2" s="220"/>
      <c r="F2" s="221"/>
      <c r="G2" s="222"/>
      <c r="H2" s="222"/>
      <c r="I2" s="58"/>
      <c r="J2" s="58"/>
      <c r="K2" s="58"/>
      <c r="L2" s="59"/>
      <c r="M2" s="60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</row>
    <row r="3" spans="1:83" s="61" customFormat="1" ht="18.600000000000001" customHeight="1" thickBot="1">
      <c r="A3" s="230"/>
      <c r="B3" s="231"/>
      <c r="C3" s="225"/>
      <c r="D3" s="55"/>
      <c r="E3" s="56"/>
      <c r="F3" s="57"/>
      <c r="G3" s="57"/>
      <c r="H3" s="57"/>
      <c r="I3" s="58"/>
      <c r="J3" s="58"/>
      <c r="K3" s="58"/>
      <c r="L3" s="59"/>
      <c r="M3" s="60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</row>
    <row r="4" spans="1:83" s="61" customFormat="1" ht="18.600000000000001" customHeight="1">
      <c r="A4" s="228" t="s">
        <v>2</v>
      </c>
      <c r="B4" s="229"/>
      <c r="C4" s="224">
        <f>ESTIMATE!C5</f>
        <v>0</v>
      </c>
      <c r="D4" s="55"/>
      <c r="E4" s="221"/>
      <c r="F4" s="221"/>
      <c r="G4" s="221"/>
      <c r="H4" s="221"/>
      <c r="I4" s="58"/>
      <c r="J4" s="232" t="s">
        <v>3</v>
      </c>
      <c r="K4" s="233"/>
      <c r="L4" s="226">
        <v>13275</v>
      </c>
      <c r="M4" s="236" t="s">
        <v>4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</row>
    <row r="5" spans="1:83" s="61" customFormat="1" ht="18.600000000000001" customHeight="1" thickBot="1">
      <c r="A5" s="230"/>
      <c r="B5" s="231"/>
      <c r="C5" s="225"/>
      <c r="D5" s="55"/>
      <c r="E5" s="57"/>
      <c r="F5" s="57"/>
      <c r="G5" s="57"/>
      <c r="H5" s="57"/>
      <c r="I5" s="58"/>
      <c r="J5" s="234"/>
      <c r="K5" s="235"/>
      <c r="L5" s="227"/>
      <c r="M5" s="236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</row>
    <row r="6" spans="1:83" s="61" customFormat="1">
      <c r="A6" s="62"/>
      <c r="B6" s="58"/>
      <c r="C6" s="59"/>
      <c r="D6" s="58"/>
      <c r="E6" s="58"/>
      <c r="F6" s="58"/>
      <c r="G6" s="58"/>
      <c r="H6" s="58"/>
      <c r="I6" s="58"/>
      <c r="J6" s="58"/>
      <c r="K6" s="58"/>
      <c r="L6" s="59"/>
      <c r="M6" s="60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</row>
    <row r="7" spans="1:83" s="54" customFormat="1" ht="30.75" customHeight="1">
      <c r="A7" s="63" t="s">
        <v>5</v>
      </c>
      <c r="B7" s="64" t="s">
        <v>6</v>
      </c>
      <c r="C7" s="64" t="s">
        <v>7</v>
      </c>
      <c r="D7" s="63"/>
      <c r="E7" s="65"/>
      <c r="F7" s="64"/>
      <c r="G7" s="66"/>
      <c r="H7" s="67"/>
      <c r="I7" s="68"/>
      <c r="J7" s="68"/>
      <c r="K7" s="69" t="s">
        <v>8</v>
      </c>
      <c r="L7" s="64" t="s">
        <v>9</v>
      </c>
      <c r="M7" s="140">
        <f>M21/L4</f>
        <v>60.377289484601377</v>
      </c>
      <c r="N7" s="70"/>
      <c r="O7" s="70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</row>
    <row r="8" spans="1:83" s="54" customFormat="1" ht="15.75">
      <c r="A8" s="58"/>
      <c r="B8" s="58"/>
      <c r="C8" s="59"/>
      <c r="D8" s="71"/>
      <c r="E8" s="72"/>
      <c r="F8" s="73"/>
      <c r="G8" s="74"/>
      <c r="H8" s="75"/>
      <c r="I8" s="73"/>
      <c r="J8" s="73"/>
      <c r="K8" s="73"/>
      <c r="L8" s="59"/>
      <c r="M8" s="58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</row>
    <row r="9" spans="1:83" s="54" customFormat="1" ht="21" customHeight="1">
      <c r="A9" s="223" t="s">
        <v>10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77">
        <f>SUM(K10:K14)</f>
        <v>641206.81432646653</v>
      </c>
      <c r="N9" s="70"/>
      <c r="O9" s="70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</row>
    <row r="10" spans="1:83" s="54" customFormat="1" ht="15.75">
      <c r="A10" s="78"/>
      <c r="B10" s="79"/>
      <c r="C10" s="59"/>
      <c r="D10" s="80"/>
      <c r="E10" s="80"/>
      <c r="F10" s="81"/>
      <c r="G10" s="82"/>
      <c r="H10" s="83"/>
      <c r="I10" s="84"/>
      <c r="J10" s="85"/>
      <c r="K10" s="86"/>
      <c r="L10" s="87"/>
      <c r="M10" s="6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</row>
    <row r="11" spans="1:83" s="54" customFormat="1" ht="21" customHeight="1">
      <c r="A11" s="78"/>
      <c r="B11" s="79"/>
      <c r="C11" s="170" t="s">
        <v>11</v>
      </c>
      <c r="D11" s="80"/>
      <c r="E11" s="80"/>
      <c r="F11" s="81"/>
      <c r="G11" s="82"/>
      <c r="H11" s="83"/>
      <c r="I11" s="84"/>
      <c r="J11" s="85"/>
      <c r="K11" s="86"/>
      <c r="L11" s="87"/>
      <c r="M11" s="6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</row>
    <row r="12" spans="1:83" s="76" customFormat="1" ht="24.75">
      <c r="A12" s="78">
        <f>IF(C12&lt;&gt;"",1+MAX($A$2:A11),"")</f>
        <v>1</v>
      </c>
      <c r="B12" s="79"/>
      <c r="C12" s="88" t="s">
        <v>12</v>
      </c>
      <c r="D12" s="89"/>
      <c r="E12" s="89"/>
      <c r="F12" s="90"/>
      <c r="G12" s="82"/>
      <c r="H12" s="83"/>
      <c r="I12" s="84"/>
      <c r="J12" s="85"/>
      <c r="K12" s="91">
        <f>ESTIMATE!O7</f>
        <v>23500</v>
      </c>
      <c r="L12" s="92">
        <f>K12/$L$4</f>
        <v>1.7702448210922788</v>
      </c>
      <c r="M12" s="6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</row>
    <row r="13" spans="1:83" s="76" customFormat="1" ht="24.75">
      <c r="A13" s="78">
        <f>IF(C13&lt;&gt;"",1+MAX($A$2:A12),"")</f>
        <v>2</v>
      </c>
      <c r="B13" s="94"/>
      <c r="C13" s="174" t="s">
        <v>13</v>
      </c>
      <c r="D13" s="89"/>
      <c r="E13" s="89"/>
      <c r="F13" s="90"/>
      <c r="G13" s="82"/>
      <c r="H13" s="83"/>
      <c r="I13" s="93"/>
      <c r="J13" s="85"/>
      <c r="K13" s="91">
        <f>ESTIMATE!O24</f>
        <v>617706.81432646653</v>
      </c>
      <c r="L13" s="92">
        <f t="shared" ref="L13" si="0">K13/$L$4</f>
        <v>46.531586766588816</v>
      </c>
      <c r="M13" s="6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</row>
    <row r="14" spans="1:83" s="76" customFormat="1" ht="15.75">
      <c r="A14" s="95"/>
      <c r="B14" s="96"/>
      <c r="C14" s="97"/>
      <c r="D14" s="98"/>
      <c r="E14" s="98"/>
      <c r="F14" s="99"/>
      <c r="G14" s="100"/>
      <c r="H14" s="101"/>
      <c r="I14" s="102"/>
      <c r="J14" s="103"/>
      <c r="K14" s="104"/>
      <c r="L14" s="105"/>
      <c r="M14" s="106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</row>
    <row r="15" spans="1:83" s="76" customFormat="1" ht="15.75">
      <c r="A15" s="58"/>
      <c r="B15" s="58"/>
      <c r="C15" s="58"/>
      <c r="D15" s="58"/>
      <c r="E15" s="58"/>
      <c r="F15" s="58"/>
      <c r="G15" s="107"/>
      <c r="H15" s="58"/>
      <c r="I15" s="58"/>
      <c r="J15" s="58"/>
      <c r="K15" s="58"/>
      <c r="L15" s="58"/>
      <c r="M15" s="6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</row>
    <row r="16" spans="1:83" s="54" customFormat="1" ht="15.75">
      <c r="A16" s="108" t="s">
        <v>14</v>
      </c>
      <c r="B16" s="109"/>
      <c r="C16" s="110"/>
      <c r="D16" s="110"/>
      <c r="E16" s="110"/>
      <c r="F16" s="110"/>
      <c r="G16" s="110"/>
      <c r="H16" s="110"/>
      <c r="I16" s="111"/>
      <c r="J16" s="111"/>
      <c r="K16" s="111"/>
      <c r="L16" s="111"/>
      <c r="M16" s="112">
        <f>SUM(M9:M14)</f>
        <v>641206.81432646653</v>
      </c>
      <c r="N16" s="113"/>
      <c r="O16" s="113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6"/>
      <c r="BX16" s="76"/>
      <c r="BY16" s="76"/>
      <c r="BZ16" s="76"/>
      <c r="CA16" s="76"/>
      <c r="CB16" s="76"/>
      <c r="CC16" s="76"/>
      <c r="CD16" s="76"/>
      <c r="CE16" s="76"/>
    </row>
    <row r="17" spans="1:83" s="54" customFormat="1" ht="15.75">
      <c r="A17" s="108" t="s">
        <v>15</v>
      </c>
      <c r="B17" s="109"/>
      <c r="C17" s="110"/>
      <c r="D17" s="114">
        <f>ESTIMATE!N169</f>
        <v>0.1</v>
      </c>
      <c r="E17" s="110"/>
      <c r="F17" s="111"/>
      <c r="G17" s="111"/>
      <c r="H17" s="111"/>
      <c r="I17" s="115"/>
      <c r="J17" s="111"/>
      <c r="K17" s="111"/>
      <c r="L17" s="111"/>
      <c r="M17" s="112">
        <f>M$16*D17</f>
        <v>64120.681432646656</v>
      </c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6"/>
      <c r="BX17" s="76"/>
      <c r="BY17" s="76"/>
      <c r="BZ17" s="76"/>
      <c r="CA17" s="76"/>
      <c r="CB17" s="76"/>
      <c r="CC17" s="76"/>
      <c r="CD17" s="76"/>
      <c r="CE17" s="76"/>
    </row>
    <row r="18" spans="1:83" s="54" customFormat="1" ht="15.75">
      <c r="A18" s="108" t="s">
        <v>16</v>
      </c>
      <c r="B18" s="109"/>
      <c r="C18" s="110"/>
      <c r="D18" s="114">
        <f>ESTIMATE!N170</f>
        <v>0.1</v>
      </c>
      <c r="E18" s="110"/>
      <c r="F18" s="111"/>
      <c r="G18" s="111"/>
      <c r="H18" s="111"/>
      <c r="I18" s="115"/>
      <c r="J18" s="111"/>
      <c r="K18" s="111"/>
      <c r="L18" s="111"/>
      <c r="M18" s="112">
        <f t="shared" ref="M18:M20" si="1">M$16*D18</f>
        <v>64120.681432646656</v>
      </c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6"/>
      <c r="BX18" s="76"/>
      <c r="BY18" s="76"/>
      <c r="BZ18" s="76"/>
      <c r="CA18" s="76"/>
      <c r="CB18" s="76"/>
      <c r="CC18" s="76"/>
      <c r="CD18" s="76"/>
      <c r="CE18" s="76"/>
    </row>
    <row r="19" spans="1:83" s="54" customFormat="1" ht="15.75">
      <c r="A19" s="108" t="s">
        <v>17</v>
      </c>
      <c r="B19" s="109"/>
      <c r="C19" s="110"/>
      <c r="D19" s="114">
        <f>ESTIMATE!N171</f>
        <v>0</v>
      </c>
      <c r="E19" s="110"/>
      <c r="F19" s="111"/>
      <c r="G19" s="111"/>
      <c r="H19" s="111"/>
      <c r="I19" s="115"/>
      <c r="J19" s="111"/>
      <c r="K19" s="111"/>
      <c r="L19" s="111"/>
      <c r="M19" s="112">
        <f t="shared" si="1"/>
        <v>0</v>
      </c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6"/>
      <c r="BX19" s="76"/>
      <c r="BY19" s="76"/>
      <c r="BZ19" s="76"/>
      <c r="CA19" s="76"/>
      <c r="CB19" s="76"/>
      <c r="CC19" s="76"/>
      <c r="CD19" s="76"/>
      <c r="CE19" s="76"/>
    </row>
    <row r="20" spans="1:83" s="54" customFormat="1" ht="15.75">
      <c r="A20" s="108" t="s">
        <v>18</v>
      </c>
      <c r="B20" s="109"/>
      <c r="C20" s="110"/>
      <c r="D20" s="114">
        <f>ESTIMATE!N172</f>
        <v>0.05</v>
      </c>
      <c r="E20" s="110"/>
      <c r="F20" s="111"/>
      <c r="G20" s="111"/>
      <c r="H20" s="111"/>
      <c r="I20" s="115"/>
      <c r="J20" s="111"/>
      <c r="K20" s="111"/>
      <c r="L20" s="111"/>
      <c r="M20" s="112">
        <f t="shared" si="1"/>
        <v>32060.340716323328</v>
      </c>
      <c r="N20" s="70"/>
      <c r="O20" s="70"/>
      <c r="P20" s="116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6"/>
      <c r="BX20" s="76"/>
      <c r="BY20" s="76"/>
      <c r="BZ20" s="76"/>
      <c r="CA20" s="76"/>
      <c r="CB20" s="76"/>
      <c r="CC20" s="76"/>
      <c r="CD20" s="76"/>
      <c r="CE20" s="76"/>
    </row>
    <row r="21" spans="1:83" s="54" customFormat="1" ht="16.5" thickBot="1">
      <c r="A21" s="108" t="s">
        <v>19</v>
      </c>
      <c r="B21" s="109"/>
      <c r="C21" s="110"/>
      <c r="D21" s="110"/>
      <c r="E21" s="110"/>
      <c r="F21" s="110"/>
      <c r="G21" s="110"/>
      <c r="H21" s="110"/>
      <c r="I21" s="110"/>
      <c r="J21" s="111"/>
      <c r="K21" s="111"/>
      <c r="L21" s="111"/>
      <c r="M21" s="112">
        <f>SUM(M16:M20)</f>
        <v>801508.51790808327</v>
      </c>
      <c r="N21" s="116"/>
      <c r="O21" s="116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6"/>
      <c r="BX21" s="76"/>
      <c r="BY21" s="76"/>
      <c r="BZ21" s="76"/>
      <c r="CA21" s="76"/>
      <c r="CB21" s="76"/>
      <c r="CC21" s="76"/>
      <c r="CD21" s="76"/>
      <c r="CE21" s="76"/>
    </row>
    <row r="22" spans="1:83" s="54" customFormat="1" ht="15.4" customHeight="1">
      <c r="A22" s="215" t="s">
        <v>59</v>
      </c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6"/>
      <c r="BX22" s="76"/>
      <c r="BY22" s="76"/>
      <c r="BZ22" s="76"/>
      <c r="CA22" s="76"/>
      <c r="CB22" s="76"/>
      <c r="CC22" s="76"/>
      <c r="CD22" s="76"/>
      <c r="CE22" s="76"/>
    </row>
    <row r="23" spans="1:83" s="54" customFormat="1" ht="15.75">
      <c r="A23" s="216"/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6"/>
      <c r="BX23" s="76"/>
      <c r="BY23" s="76"/>
      <c r="BZ23" s="76"/>
      <c r="CA23" s="76"/>
      <c r="CB23" s="76"/>
      <c r="CC23" s="76"/>
      <c r="CD23" s="76"/>
      <c r="CE23" s="76"/>
    </row>
    <row r="24" spans="1:83" s="1" customFormat="1" ht="15.75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8"/>
      <c r="L24" s="18"/>
      <c r="M24" s="3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2"/>
      <c r="BX24" s="2"/>
      <c r="BY24" s="2"/>
      <c r="BZ24" s="2"/>
      <c r="CA24" s="2"/>
      <c r="CB24" s="2"/>
      <c r="CC24" s="2"/>
      <c r="CD24" s="2"/>
      <c r="CE24" s="2"/>
    </row>
    <row r="25" spans="1:83" s="1" customFormat="1" ht="15.75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8"/>
      <c r="L25" s="18"/>
      <c r="M25" s="3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2"/>
      <c r="BX25" s="2"/>
      <c r="BY25" s="2"/>
      <c r="BZ25" s="2"/>
      <c r="CA25" s="2"/>
      <c r="CB25" s="2"/>
      <c r="CC25" s="2"/>
      <c r="CD25" s="2"/>
      <c r="CE25" s="2"/>
    </row>
    <row r="26" spans="1:83" s="1" customFormat="1" ht="15.75">
      <c r="A26" s="10" t="str">
        <f>IF(E26&lt;&gt;"",1+MAX($A$22:A25),"")</f>
        <v/>
      </c>
      <c r="B26" s="4"/>
      <c r="C26" s="11"/>
      <c r="D26" s="12"/>
      <c r="E26" s="13"/>
      <c r="F26" s="14"/>
      <c r="G26" s="15"/>
      <c r="H26" s="16"/>
      <c r="I26" s="15"/>
      <c r="J26" s="15"/>
      <c r="K26" s="18"/>
      <c r="L26" s="18"/>
      <c r="M26" s="3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2"/>
      <c r="BX26" s="2"/>
      <c r="BY26" s="2"/>
      <c r="BZ26" s="2"/>
      <c r="CA26" s="2"/>
      <c r="CB26" s="2"/>
      <c r="CC26" s="2"/>
      <c r="CD26" s="2"/>
      <c r="CE26" s="2"/>
    </row>
    <row r="27" spans="1:83" s="1" customFormat="1" ht="15.75">
      <c r="A27" s="10" t="str">
        <f>IF(E27&lt;&gt;"",1+MAX($A$22:A26),"")</f>
        <v/>
      </c>
      <c r="B27" s="4"/>
      <c r="C27" s="11"/>
      <c r="D27" s="12"/>
      <c r="E27" s="13"/>
      <c r="F27" s="14"/>
      <c r="G27" s="15"/>
      <c r="H27" s="16"/>
      <c r="I27" s="15"/>
      <c r="J27" s="15"/>
      <c r="K27" s="18"/>
      <c r="L27" s="18"/>
      <c r="M27" s="3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2"/>
      <c r="BX27" s="2"/>
      <c r="BY27" s="2"/>
      <c r="BZ27" s="2"/>
      <c r="CA27" s="2"/>
      <c r="CB27" s="2"/>
      <c r="CC27" s="2"/>
      <c r="CD27" s="2"/>
      <c r="CE27" s="2"/>
    </row>
    <row r="28" spans="1:83" s="1" customFormat="1">
      <c r="A28" s="10" t="str">
        <f>IF(E28&lt;&gt;"",1+MAX($A$22:A27),"")</f>
        <v/>
      </c>
      <c r="B28" s="4"/>
      <c r="C28" s="11"/>
      <c r="D28" s="12"/>
      <c r="E28" s="13"/>
      <c r="F28" s="14"/>
      <c r="G28" s="15"/>
      <c r="H28" s="16"/>
      <c r="I28" s="15"/>
      <c r="J28" s="15"/>
      <c r="K28" s="18"/>
      <c r="L28" s="18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</row>
    <row r="29" spans="1:83" s="1" customFormat="1">
      <c r="A29" s="10" t="str">
        <f>IF(E29&lt;&gt;"",1+MAX($A$22:A28),"")</f>
        <v/>
      </c>
      <c r="B29" s="4"/>
      <c r="C29" s="11"/>
      <c r="D29" s="12"/>
      <c r="E29" s="13"/>
      <c r="F29" s="14"/>
      <c r="G29" s="15"/>
      <c r="H29" s="16"/>
      <c r="I29" s="15"/>
      <c r="J29" s="15"/>
      <c r="K29" s="18"/>
      <c r="L29" s="18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</row>
    <row r="30" spans="1:83" s="1" customFormat="1">
      <c r="A30" s="10" t="str">
        <f>IF(E30&lt;&gt;"",1+MAX($A$22:A29),"")</f>
        <v/>
      </c>
      <c r="B30" s="4"/>
      <c r="C30" s="11"/>
      <c r="D30" s="12"/>
      <c r="E30" s="13"/>
      <c r="F30" s="14"/>
      <c r="G30" s="15"/>
      <c r="H30" s="16"/>
      <c r="I30" s="15"/>
      <c r="J30" s="15"/>
      <c r="K30" s="18"/>
      <c r="L30" s="18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</row>
    <row r="31" spans="1:83" s="1" customFormat="1">
      <c r="A31" s="10" t="str">
        <f>IF(E31&lt;&gt;"",1+MAX($A$22:A30),"")</f>
        <v/>
      </c>
      <c r="B31" s="4"/>
      <c r="C31" s="11"/>
      <c r="D31" s="12"/>
      <c r="E31" s="13"/>
      <c r="F31" s="14"/>
      <c r="G31" s="15"/>
      <c r="H31" s="16"/>
      <c r="I31" s="15"/>
      <c r="J31" s="15"/>
      <c r="K31" s="18"/>
      <c r="L31" s="18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83" s="1" customFormat="1">
      <c r="A32" s="10" t="str">
        <f>IF(E32&lt;&gt;"",1+MAX($A$22:A31),"")</f>
        <v/>
      </c>
      <c r="B32" s="4"/>
      <c r="C32" s="11"/>
      <c r="D32" s="12"/>
      <c r="E32" s="13"/>
      <c r="F32" s="14"/>
      <c r="G32" s="15"/>
      <c r="H32" s="16"/>
      <c r="I32" s="15"/>
      <c r="J32" s="15"/>
      <c r="K32" s="18"/>
      <c r="L32" s="18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s="1" customFormat="1">
      <c r="A33" s="10" t="str">
        <f>IF(E33&lt;&gt;"",1+MAX($A$22:A32),"")</f>
        <v/>
      </c>
      <c r="B33" s="4"/>
      <c r="C33" s="11"/>
      <c r="D33" s="12"/>
      <c r="E33" s="13"/>
      <c r="F33" s="14"/>
      <c r="G33" s="15"/>
      <c r="H33" s="16"/>
      <c r="I33" s="15"/>
      <c r="J33" s="15"/>
      <c r="K33" s="18"/>
      <c r="L33" s="18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s="1" customFormat="1">
      <c r="A34" s="10" t="str">
        <f>IF(E34&lt;&gt;"",1+MAX($A$22:A33),"")</f>
        <v/>
      </c>
      <c r="B34" s="4"/>
      <c r="C34" s="11"/>
      <c r="D34" s="12"/>
      <c r="E34" s="13"/>
      <c r="F34" s="14"/>
      <c r="G34" s="15"/>
      <c r="H34" s="16"/>
      <c r="I34" s="15"/>
      <c r="J34" s="15"/>
      <c r="K34" s="18"/>
      <c r="L34" s="1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s="1" customFormat="1">
      <c r="A35" s="10" t="str">
        <f>IF(E35&lt;&gt;"",1+MAX($A$22:A34),"")</f>
        <v/>
      </c>
      <c r="B35" s="4"/>
      <c r="C35" s="11"/>
      <c r="D35" s="12"/>
      <c r="E35" s="13"/>
      <c r="F35" s="14"/>
      <c r="G35" s="15"/>
      <c r="H35" s="16"/>
      <c r="I35" s="15"/>
      <c r="J35" s="18"/>
      <c r="K35" s="18"/>
      <c r="L35" s="18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s="1" customFormat="1">
      <c r="A36" s="10" t="str">
        <f>IF(E36&lt;&gt;"",1+MAX($A$22:A35),"")</f>
        <v/>
      </c>
      <c r="B36" s="4"/>
      <c r="C36" s="11"/>
      <c r="D36" s="12"/>
      <c r="E36" s="13"/>
      <c r="F36" s="14"/>
      <c r="G36" s="15"/>
      <c r="H36" s="16"/>
      <c r="I36" s="15"/>
      <c r="J36" s="15"/>
      <c r="K36" s="18"/>
      <c r="L36" s="18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s="1" customFormat="1">
      <c r="A37" s="10" t="str">
        <f>IF(E37&lt;&gt;"",1+MAX($A$22:A36),"")</f>
        <v/>
      </c>
      <c r="B37" s="4"/>
      <c r="C37" s="11"/>
      <c r="D37" s="12"/>
      <c r="E37" s="13"/>
      <c r="F37" s="14"/>
      <c r="G37" s="15"/>
      <c r="H37" s="16"/>
      <c r="I37" s="15"/>
      <c r="J37" s="15"/>
      <c r="K37" s="18"/>
      <c r="L37" s="18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s="1" customFormat="1">
      <c r="A38" s="10" t="str">
        <f>IF(E38&lt;&gt;"",1+MAX($A$22:A37),"")</f>
        <v/>
      </c>
      <c r="B38" s="4"/>
      <c r="C38" s="11"/>
      <c r="D38" s="12"/>
      <c r="E38" s="13"/>
      <c r="F38" s="14"/>
      <c r="G38" s="15"/>
      <c r="H38" s="16"/>
      <c r="I38" s="15"/>
      <c r="J38" s="15"/>
      <c r="K38" s="18"/>
      <c r="L38" s="18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s="1" customFormat="1">
      <c r="A39" s="10" t="str">
        <f>IF(E39&lt;&gt;"",1+MAX($A$22:A38),"")</f>
        <v/>
      </c>
      <c r="B39" s="4"/>
      <c r="C39" s="11"/>
      <c r="D39" s="12"/>
      <c r="E39" s="13"/>
      <c r="F39" s="14"/>
      <c r="G39" s="15"/>
      <c r="H39" s="16"/>
      <c r="I39" s="15"/>
      <c r="J39" s="15"/>
      <c r="K39" s="18"/>
      <c r="L39" s="18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s="1" customFormat="1">
      <c r="A40" s="10" t="str">
        <f>IF(E40&lt;&gt;"",1+MAX($A$22:A39),"")</f>
        <v/>
      </c>
      <c r="B40" s="4"/>
      <c r="C40" s="11"/>
      <c r="D40" s="12"/>
      <c r="E40" s="13"/>
      <c r="F40" s="14"/>
      <c r="G40" s="15"/>
      <c r="H40" s="16"/>
      <c r="I40" s="15"/>
      <c r="J40" s="15"/>
      <c r="K40" s="18"/>
      <c r="L40" s="18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</row>
    <row r="41" spans="1:74" s="1" customFormat="1">
      <c r="A41" s="10" t="str">
        <f>IF(E41&lt;&gt;"",1+MAX($A$22:A40),"")</f>
        <v/>
      </c>
      <c r="B41" s="4"/>
      <c r="C41" s="11"/>
      <c r="D41" s="12"/>
      <c r="E41" s="13"/>
      <c r="F41" s="14"/>
      <c r="G41" s="15"/>
      <c r="H41" s="16"/>
      <c r="I41" s="15"/>
      <c r="J41" s="15"/>
      <c r="K41" s="18"/>
      <c r="L41" s="18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</row>
    <row r="42" spans="1:74" s="1" customFormat="1">
      <c r="A42" s="10" t="str">
        <f>IF(E42&lt;&gt;"",1+MAX($A$22:A41),"")</f>
        <v/>
      </c>
      <c r="B42" s="4"/>
      <c r="C42" s="11"/>
      <c r="D42" s="12"/>
      <c r="E42" s="13"/>
      <c r="F42" s="14"/>
      <c r="G42" s="15"/>
      <c r="H42" s="16"/>
      <c r="I42" s="15"/>
      <c r="J42" s="15"/>
      <c r="K42" s="18"/>
      <c r="L42" s="18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</row>
    <row r="43" spans="1:74" s="1" customFormat="1">
      <c r="A43" s="10" t="str">
        <f>IF(E43&lt;&gt;"",1+MAX($A$22:A42),"")</f>
        <v/>
      </c>
      <c r="B43" s="4"/>
      <c r="C43" s="11"/>
      <c r="D43" s="12"/>
      <c r="E43" s="13"/>
      <c r="F43" s="14"/>
      <c r="G43" s="15"/>
      <c r="H43" s="16"/>
      <c r="I43" s="15"/>
      <c r="J43" s="15"/>
      <c r="K43" s="15"/>
      <c r="L43" s="15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</row>
    <row r="44" spans="1:74" s="1" customFormat="1">
      <c r="A44" s="10" t="str">
        <f>IF(E44&lt;&gt;"",1+MAX($A$22:A43),"")</f>
        <v/>
      </c>
      <c r="B44" s="4"/>
      <c r="C44" s="11"/>
      <c r="D44" s="12"/>
      <c r="E44" s="13"/>
      <c r="F44" s="14"/>
      <c r="G44" s="15"/>
      <c r="H44" s="16"/>
      <c r="I44" s="15"/>
      <c r="J44" s="15"/>
      <c r="K44" s="15"/>
      <c r="L44" s="1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</row>
    <row r="45" spans="1:74" s="1" customFormat="1">
      <c r="A45" s="10" t="str">
        <f>IF(E45&lt;&gt;"",1+MAX($A$22:A44),"")</f>
        <v/>
      </c>
      <c r="B45" s="4"/>
      <c r="C45" s="11"/>
      <c r="D45" s="12"/>
      <c r="E45" s="13"/>
      <c r="F45" s="14"/>
      <c r="G45" s="15"/>
      <c r="H45" s="16"/>
      <c r="I45" s="15"/>
      <c r="J45" s="15"/>
      <c r="K45" s="15"/>
      <c r="L45" s="1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</row>
    <row r="46" spans="1:74" s="1" customFormat="1">
      <c r="A46" s="10" t="str">
        <f>IF(E46&lt;&gt;"",1+MAX($A$22:A45),"")</f>
        <v/>
      </c>
      <c r="B46" s="4"/>
      <c r="C46" s="11"/>
      <c r="D46" s="12"/>
      <c r="E46" s="13"/>
      <c r="F46" s="14"/>
      <c r="G46" s="15"/>
      <c r="H46" s="16"/>
      <c r="I46" s="15"/>
      <c r="J46" s="15"/>
      <c r="K46" s="15"/>
      <c r="L46" s="1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</row>
    <row r="47" spans="1:74" s="1" customFormat="1">
      <c r="A47" s="10" t="str">
        <f>IF(E47&lt;&gt;"",1+MAX($A$22:A46),"")</f>
        <v/>
      </c>
      <c r="B47" s="4"/>
      <c r="C47" s="11"/>
      <c r="D47" s="12"/>
      <c r="E47" s="13"/>
      <c r="F47" s="14"/>
      <c r="G47" s="15"/>
      <c r="H47" s="16"/>
      <c r="I47" s="15"/>
      <c r="J47" s="15"/>
      <c r="K47" s="15"/>
      <c r="L47" s="1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</row>
    <row r="48" spans="1:74" s="1" customFormat="1">
      <c r="A48" s="10" t="str">
        <f>IF(E48&lt;&gt;"",1+MAX($A$22:A47),"")</f>
        <v/>
      </c>
      <c r="B48" s="4"/>
      <c r="C48" s="11"/>
      <c r="D48" s="12"/>
      <c r="E48" s="13"/>
      <c r="F48" s="14"/>
      <c r="G48" s="15"/>
      <c r="H48" s="16"/>
      <c r="I48" s="15"/>
      <c r="J48" s="15"/>
      <c r="K48" s="15"/>
      <c r="L48" s="1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</row>
    <row r="49" spans="1:74" s="1" customFormat="1">
      <c r="A49" s="10" t="str">
        <f>IF(E49&lt;&gt;"",1+MAX($A$22:A48),"")</f>
        <v/>
      </c>
      <c r="B49" s="4"/>
      <c r="C49" s="11"/>
      <c r="D49" s="12"/>
      <c r="E49" s="13"/>
      <c r="F49" s="14"/>
      <c r="G49" s="15"/>
      <c r="H49" s="16"/>
      <c r="I49" s="15"/>
      <c r="J49" s="15"/>
      <c r="K49" s="15"/>
      <c r="L49" s="1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</row>
    <row r="50" spans="1:74" s="1" customFormat="1">
      <c r="A50" s="10" t="str">
        <f>IF(E50&lt;&gt;"",1+MAX($A$22:A49),"")</f>
        <v/>
      </c>
      <c r="B50" s="4"/>
      <c r="C50" s="11"/>
      <c r="D50" s="12"/>
      <c r="E50" s="13"/>
      <c r="F50" s="14"/>
      <c r="G50" s="15"/>
      <c r="H50" s="16"/>
      <c r="I50" s="15"/>
      <c r="J50" s="15"/>
      <c r="K50" s="15"/>
      <c r="L50" s="1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</row>
    <row r="51" spans="1:74" s="1" customFormat="1">
      <c r="A51" s="10" t="str">
        <f>IF(E51&lt;&gt;"",1+MAX($A$22:A50),"")</f>
        <v/>
      </c>
      <c r="B51" s="4"/>
      <c r="C51" s="11"/>
      <c r="D51" s="12"/>
      <c r="E51" s="13"/>
      <c r="F51" s="14"/>
      <c r="G51" s="15"/>
      <c r="H51" s="16"/>
      <c r="I51" s="15"/>
      <c r="J51" s="15"/>
      <c r="K51" s="15"/>
      <c r="L51" s="1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</row>
    <row r="52" spans="1:74" s="1" customFormat="1">
      <c r="A52" s="10" t="str">
        <f>IF(E52&lt;&gt;"",1+MAX($A$22:A51),"")</f>
        <v/>
      </c>
      <c r="B52" s="4"/>
      <c r="C52" s="11"/>
      <c r="D52" s="12"/>
      <c r="E52" s="13"/>
      <c r="F52" s="14"/>
      <c r="G52" s="15"/>
      <c r="H52" s="16"/>
      <c r="I52" s="15"/>
      <c r="J52" s="15"/>
      <c r="K52" s="15"/>
      <c r="L52" s="1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</row>
    <row r="53" spans="1:74" s="1" customFormat="1">
      <c r="A53" s="10" t="str">
        <f>IF(E53&lt;&gt;"",1+MAX($A$22:A52),"")</f>
        <v/>
      </c>
      <c r="B53" s="4"/>
      <c r="C53" s="11"/>
      <c r="D53" s="12"/>
      <c r="E53" s="13"/>
      <c r="F53" s="14"/>
      <c r="G53" s="15"/>
      <c r="H53" s="16"/>
      <c r="I53" s="15"/>
      <c r="J53" s="15"/>
      <c r="K53" s="15"/>
      <c r="L53" s="1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</row>
    <row r="54" spans="1:74" s="1" customFormat="1">
      <c r="A54" s="10" t="str">
        <f>IF(E54&lt;&gt;"",1+MAX($A$22:A53),"")</f>
        <v/>
      </c>
      <c r="B54" s="4"/>
      <c r="C54" s="11"/>
      <c r="D54" s="12"/>
      <c r="E54" s="13"/>
      <c r="F54" s="14"/>
      <c r="G54" s="15"/>
      <c r="H54" s="16"/>
      <c r="I54" s="15"/>
      <c r="J54" s="15"/>
      <c r="K54" s="15"/>
      <c r="L54" s="15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</row>
    <row r="55" spans="1:74" s="1" customFormat="1">
      <c r="A55" s="10" t="str">
        <f>IF(E55&lt;&gt;"",1+MAX($A$22:A54),"")</f>
        <v/>
      </c>
      <c r="B55" s="4"/>
      <c r="C55" s="11"/>
      <c r="D55" s="12"/>
      <c r="E55" s="13"/>
      <c r="F55" s="14"/>
      <c r="G55" s="15"/>
      <c r="H55" s="16"/>
      <c r="I55" s="15"/>
      <c r="J55" s="15"/>
      <c r="K55" s="15"/>
      <c r="L55" s="15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</row>
    <row r="56" spans="1:74" s="1" customFormat="1">
      <c r="A56" s="10" t="str">
        <f>IF(E56&lt;&gt;"",1+MAX($A$22:A55),"")</f>
        <v/>
      </c>
      <c r="B56" s="4"/>
      <c r="C56" s="11"/>
      <c r="D56" s="12"/>
      <c r="E56" s="13"/>
      <c r="F56" s="14"/>
      <c r="G56" s="15"/>
      <c r="H56" s="16"/>
      <c r="I56" s="15"/>
      <c r="J56" s="15"/>
      <c r="K56" s="15"/>
      <c r="L56" s="1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1:74" s="1" customFormat="1">
      <c r="A57" s="10" t="str">
        <f>IF(E57&lt;&gt;"",1+MAX($A$22:A56),"")</f>
        <v/>
      </c>
      <c r="B57" s="4"/>
      <c r="C57" s="11"/>
      <c r="D57" s="12"/>
      <c r="E57" s="13"/>
      <c r="F57" s="14"/>
      <c r="G57" s="15"/>
      <c r="H57" s="16"/>
      <c r="I57" s="15"/>
      <c r="J57" s="15"/>
      <c r="K57" s="15"/>
      <c r="L57" s="1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</row>
    <row r="58" spans="1:74" s="1" customFormat="1">
      <c r="A58" s="10" t="str">
        <f>IF(E58&lt;&gt;"",1+MAX($A$22:A57),"")</f>
        <v/>
      </c>
      <c r="B58" s="4"/>
      <c r="C58" s="11"/>
      <c r="D58" s="12"/>
      <c r="E58" s="13"/>
      <c r="F58" s="14"/>
      <c r="G58" s="15"/>
      <c r="H58" s="16"/>
      <c r="I58" s="15"/>
      <c r="J58" s="15"/>
      <c r="K58" s="15"/>
      <c r="L58" s="1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</row>
    <row r="59" spans="1:74" s="1" customFormat="1">
      <c r="A59" s="10" t="str">
        <f>IF(E59&lt;&gt;"",1+MAX($A$22:A58),"")</f>
        <v/>
      </c>
      <c r="B59" s="4"/>
      <c r="C59" s="5"/>
      <c r="D59" s="6"/>
      <c r="E59" s="7"/>
      <c r="F59" s="3"/>
      <c r="G59" s="8"/>
      <c r="H59" s="9"/>
      <c r="I59" s="3"/>
      <c r="J59" s="3"/>
      <c r="K59" s="15"/>
      <c r="L59" s="1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</row>
    <row r="60" spans="1:74" s="1" customFormat="1">
      <c r="A60" s="10" t="str">
        <f>IF(E60&lt;&gt;"",1+MAX($A$22:A59),"")</f>
        <v/>
      </c>
      <c r="B60" s="4"/>
      <c r="C60" s="5"/>
      <c r="D60" s="6"/>
      <c r="E60" s="7"/>
      <c r="F60" s="3"/>
      <c r="G60" s="8"/>
      <c r="H60" s="9"/>
      <c r="I60" s="3"/>
      <c r="J60" s="3"/>
      <c r="K60" s="15"/>
      <c r="L60" s="1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</row>
    <row r="61" spans="1:74" s="1" customFormat="1">
      <c r="A61" s="10" t="str">
        <f>IF(E61&lt;&gt;"",1+MAX($A$22:A60),"")</f>
        <v/>
      </c>
      <c r="B61" s="4"/>
      <c r="C61" s="5"/>
      <c r="D61" s="6"/>
      <c r="E61" s="7"/>
      <c r="F61" s="3"/>
      <c r="G61" s="8"/>
      <c r="H61" s="9"/>
      <c r="I61" s="3"/>
      <c r="J61" s="3"/>
      <c r="K61" s="15"/>
      <c r="L61" s="1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</row>
    <row r="62" spans="1:74" s="1" customFormat="1">
      <c r="A62" s="10" t="str">
        <f>IF(E62&lt;&gt;"",1+MAX($A$22:A61),"")</f>
        <v/>
      </c>
      <c r="B62" s="4"/>
      <c r="C62" s="5"/>
      <c r="D62" s="6"/>
      <c r="E62" s="7"/>
      <c r="F62" s="3"/>
      <c r="G62" s="8"/>
      <c r="H62" s="9"/>
      <c r="I62" s="3"/>
      <c r="J62" s="3"/>
      <c r="K62" s="15"/>
      <c r="L62" s="1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</row>
    <row r="63" spans="1:74" s="1" customFormat="1">
      <c r="A63" s="10" t="str">
        <f>IF(E63&lt;&gt;"",1+MAX($A$22:A62),"")</f>
        <v/>
      </c>
      <c r="B63" s="4"/>
      <c r="C63" s="5"/>
      <c r="D63" s="6"/>
      <c r="E63" s="7"/>
      <c r="F63" s="3"/>
      <c r="G63" s="8"/>
      <c r="H63" s="9"/>
      <c r="I63" s="3"/>
      <c r="J63" s="3"/>
      <c r="K63" s="15"/>
      <c r="L63" s="1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1:74" s="1" customFormat="1">
      <c r="A64" s="10" t="str">
        <f>IF(E64&lt;&gt;"",1+MAX($A$22:A63),"")</f>
        <v/>
      </c>
      <c r="B64" s="4"/>
      <c r="C64" s="5"/>
      <c r="D64" s="6"/>
      <c r="E64" s="7"/>
      <c r="F64" s="3"/>
      <c r="G64" s="8"/>
      <c r="H64" s="9"/>
      <c r="I64" s="3"/>
      <c r="J64" s="3"/>
      <c r="K64" s="15"/>
      <c r="L64" s="1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</row>
    <row r="65" spans="1:74" s="1" customFormat="1">
      <c r="A65" s="10" t="str">
        <f>IF(E65&lt;&gt;"",1+MAX($A$22:A64),"")</f>
        <v/>
      </c>
      <c r="B65" s="4"/>
      <c r="C65" s="5"/>
      <c r="D65" s="6"/>
      <c r="E65" s="7"/>
      <c r="F65" s="3"/>
      <c r="G65" s="8"/>
      <c r="H65" s="9"/>
      <c r="I65" s="3"/>
      <c r="J65" s="3"/>
      <c r="K65" s="15"/>
      <c r="L65" s="1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</row>
    <row r="66" spans="1:74">
      <c r="A66" s="10" t="str">
        <f>IF(E66&lt;&gt;"",1+MAX($A$22:A65),"")</f>
        <v/>
      </c>
      <c r="K66" s="15"/>
      <c r="L66" s="15"/>
    </row>
    <row r="67" spans="1:74">
      <c r="A67" s="10" t="str">
        <f>IF(E67&lt;&gt;"",1+MAX($A$22:A66),"")</f>
        <v/>
      </c>
      <c r="K67" s="15"/>
      <c r="L67" s="15"/>
    </row>
    <row r="68" spans="1:74">
      <c r="A68" s="10" t="str">
        <f>IF(E68&lt;&gt;"",1+MAX($A$22:A67),"")</f>
        <v/>
      </c>
      <c r="K68" s="15"/>
      <c r="L68" s="15"/>
    </row>
    <row r="69" spans="1:74">
      <c r="A69" s="10" t="str">
        <f>IF(E69&lt;&gt;"",1+MAX($A$22:A68),"")</f>
        <v/>
      </c>
      <c r="K69" s="15"/>
      <c r="L69" s="15"/>
    </row>
    <row r="70" spans="1:74">
      <c r="A70" s="10" t="str">
        <f>IF(E70&lt;&gt;"",1+MAX($A$22:A69),"")</f>
        <v/>
      </c>
      <c r="K70" s="15"/>
      <c r="L70" s="15"/>
    </row>
    <row r="71" spans="1:74">
      <c r="A71" s="10" t="str">
        <f>IF(E71&lt;&gt;"",1+MAX($A$22:A70),"")</f>
        <v/>
      </c>
      <c r="K71" s="15"/>
      <c r="L71" s="15"/>
    </row>
    <row r="72" spans="1:74">
      <c r="A72" s="10" t="str">
        <f>IF(E72&lt;&gt;"",1+MAX($A$22:A71),"")</f>
        <v/>
      </c>
      <c r="K72" s="15"/>
      <c r="L72" s="15"/>
    </row>
    <row r="73" spans="1:74">
      <c r="A73" s="10" t="str">
        <f>IF(E73&lt;&gt;"",1+MAX($A$22:A72),"")</f>
        <v/>
      </c>
      <c r="K73" s="15"/>
      <c r="L73" s="15"/>
    </row>
    <row r="74" spans="1:74">
      <c r="A74" s="10" t="str">
        <f>IF(E74&lt;&gt;"",1+MAX($A$22:A73),"")</f>
        <v/>
      </c>
      <c r="K74" s="15"/>
      <c r="L74" s="15"/>
    </row>
    <row r="75" spans="1:74">
      <c r="A75" s="10" t="str">
        <f>IF(E75&lt;&gt;"",1+MAX($A$22:A74),"")</f>
        <v/>
      </c>
      <c r="K75" s="15"/>
      <c r="L75" s="15"/>
    </row>
    <row r="76" spans="1:74">
      <c r="A76" s="10" t="str">
        <f>IF(E76&lt;&gt;"",1+MAX($A$22:A75),"")</f>
        <v/>
      </c>
      <c r="K76" s="15"/>
      <c r="L76" s="15"/>
    </row>
    <row r="77" spans="1:74">
      <c r="A77" s="10" t="str">
        <f>IF(E77&lt;&gt;"",1+MAX($A$22:A76),"")</f>
        <v/>
      </c>
      <c r="K77" s="15"/>
      <c r="L77" s="15"/>
    </row>
    <row r="78" spans="1:74">
      <c r="A78" s="10" t="str">
        <f>IF(E78&lt;&gt;"",1+MAX($A$22:A77),"")</f>
        <v/>
      </c>
      <c r="K78" s="15"/>
      <c r="L78" s="15"/>
    </row>
    <row r="79" spans="1:74">
      <c r="A79" s="10" t="str">
        <f>IF(E79&lt;&gt;"",1+MAX($A$22:A78),"")</f>
        <v/>
      </c>
      <c r="K79" s="15"/>
      <c r="L79" s="15"/>
    </row>
    <row r="80" spans="1:74">
      <c r="A80" s="10" t="str">
        <f>IF(E80&lt;&gt;"",1+MAX($A$22:A79),"")</f>
        <v/>
      </c>
      <c r="K80" s="15"/>
      <c r="L80" s="15"/>
    </row>
    <row r="81" spans="1:12">
      <c r="A81" s="10" t="str">
        <f>IF(E81&lt;&gt;"",1+MAX($A$22:A80),"")</f>
        <v/>
      </c>
      <c r="K81" s="15"/>
      <c r="L81" s="15"/>
    </row>
    <row r="82" spans="1:12">
      <c r="A82" s="10" t="str">
        <f>IF(E82&lt;&gt;"",1+MAX($A$22:A81),"")</f>
        <v/>
      </c>
      <c r="K82" s="15"/>
      <c r="L82" s="15"/>
    </row>
    <row r="83" spans="1:12">
      <c r="A83" s="10" t="str">
        <f>IF(E83&lt;&gt;"",1+MAX($A$22:A82),"")</f>
        <v/>
      </c>
      <c r="K83" s="15"/>
      <c r="L83" s="15"/>
    </row>
    <row r="84" spans="1:12">
      <c r="A84" s="10" t="str">
        <f>IF(E84&lt;&gt;"",1+MAX($A$22:A83),"")</f>
        <v/>
      </c>
      <c r="K84" s="15"/>
      <c r="L84" s="15"/>
    </row>
    <row r="85" spans="1:12">
      <c r="A85" s="10" t="str">
        <f>IF(E85&lt;&gt;"",1+MAX($A$22:A84),"")</f>
        <v/>
      </c>
      <c r="K85" s="15"/>
      <c r="L85" s="15"/>
    </row>
    <row r="86" spans="1:12">
      <c r="A86" s="10" t="str">
        <f>IF(E86&lt;&gt;"",1+MAX($A$22:A85),"")</f>
        <v/>
      </c>
      <c r="K86" s="15"/>
      <c r="L86" s="15"/>
    </row>
    <row r="87" spans="1:12">
      <c r="A87" s="10" t="str">
        <f>IF(E87&lt;&gt;"",1+MAX($A$22:A86),"")</f>
        <v/>
      </c>
      <c r="K87" s="15"/>
      <c r="L87" s="15"/>
    </row>
    <row r="88" spans="1:12">
      <c r="A88" s="10" t="str">
        <f>IF(E88&lt;&gt;"",1+MAX($A$22:A87),"")</f>
        <v/>
      </c>
      <c r="K88" s="15"/>
      <c r="L88" s="15"/>
    </row>
    <row r="89" spans="1:12">
      <c r="A89" s="10" t="str">
        <f>IF(E89&lt;&gt;"",1+MAX($A$22:A88),"")</f>
        <v/>
      </c>
      <c r="K89" s="15"/>
      <c r="L89" s="15"/>
    </row>
    <row r="90" spans="1:12">
      <c r="A90" s="10" t="str">
        <f>IF(E90&lt;&gt;"",1+MAX($A$22:A89),"")</f>
        <v/>
      </c>
      <c r="K90" s="15"/>
      <c r="L90" s="15"/>
    </row>
    <row r="91" spans="1:12">
      <c r="A91" s="10" t="str">
        <f>IF(E91&lt;&gt;"",1+MAX($A$22:A90),"")</f>
        <v/>
      </c>
      <c r="K91" s="15"/>
      <c r="L91" s="15"/>
    </row>
    <row r="92" spans="1:12">
      <c r="A92" s="10" t="str">
        <f>IF(E92&lt;&gt;"",1+MAX($A$22:A91),"")</f>
        <v/>
      </c>
      <c r="K92" s="15"/>
      <c r="L92" s="15"/>
    </row>
    <row r="93" spans="1:12">
      <c r="A93" s="10" t="str">
        <f>IF(E93&lt;&gt;"",1+MAX($A$22:A92),"")</f>
        <v/>
      </c>
      <c r="K93" s="15"/>
      <c r="L93" s="15"/>
    </row>
    <row r="94" spans="1:12">
      <c r="A94" s="10" t="str">
        <f>IF(E94&lt;&gt;"",1+MAX($A$22:A93),"")</f>
        <v/>
      </c>
      <c r="K94" s="15"/>
      <c r="L94" s="15"/>
    </row>
    <row r="95" spans="1:12">
      <c r="A95" s="10" t="str">
        <f>IF(E95&lt;&gt;"",1+MAX($A$22:A94),"")</f>
        <v/>
      </c>
      <c r="K95" s="15"/>
      <c r="L95" s="15"/>
    </row>
    <row r="96" spans="1:12">
      <c r="A96" s="10" t="str">
        <f>IF(E96&lt;&gt;"",1+MAX($A$22:A95),"")</f>
        <v/>
      </c>
      <c r="K96" s="15"/>
      <c r="L96" s="15"/>
    </row>
    <row r="97" spans="1:12">
      <c r="A97" s="10" t="str">
        <f>IF(E97&lt;&gt;"",1+MAX($A$22:A96),"")</f>
        <v/>
      </c>
      <c r="K97" s="15"/>
      <c r="L97" s="15"/>
    </row>
    <row r="98" spans="1:12">
      <c r="A98" s="10" t="str">
        <f>IF(E98&lt;&gt;"",1+MAX($A$22:A97),"")</f>
        <v/>
      </c>
      <c r="K98" s="15"/>
      <c r="L98" s="15"/>
    </row>
    <row r="99" spans="1:12">
      <c r="A99" s="10" t="str">
        <f>IF(E99&lt;&gt;"",1+MAX($A$22:A98),"")</f>
        <v/>
      </c>
      <c r="K99" s="15"/>
      <c r="L99" s="15"/>
    </row>
    <row r="100" spans="1:12">
      <c r="A100" s="10" t="str">
        <f>IF(E100&lt;&gt;"",1+MAX($A$22:A99),"")</f>
        <v/>
      </c>
      <c r="K100" s="15"/>
      <c r="L100" s="15"/>
    </row>
    <row r="101" spans="1:12">
      <c r="A101" s="10" t="str">
        <f>IF(E101&lt;&gt;"",1+MAX($A$22:A100),"")</f>
        <v/>
      </c>
      <c r="K101" s="15"/>
      <c r="L101" s="15"/>
    </row>
    <row r="102" spans="1:12">
      <c r="A102" s="10" t="str">
        <f>IF(E102&lt;&gt;"",1+MAX($A$22:A101),"")</f>
        <v/>
      </c>
      <c r="K102" s="15"/>
      <c r="L102" s="15"/>
    </row>
    <row r="103" spans="1:12">
      <c r="A103" s="10" t="str">
        <f>IF(E103&lt;&gt;"",1+MAX($A$22:A102),"")</f>
        <v/>
      </c>
      <c r="K103" s="15"/>
      <c r="L103" s="15"/>
    </row>
    <row r="104" spans="1:12">
      <c r="A104" s="10" t="str">
        <f>IF(E104&lt;&gt;"",1+MAX($A$22:A103),"")</f>
        <v/>
      </c>
      <c r="K104" s="15"/>
      <c r="L104" s="15"/>
    </row>
    <row r="105" spans="1:12">
      <c r="A105" s="10" t="str">
        <f>IF(E105&lt;&gt;"",1+MAX($A$22:A104),"")</f>
        <v/>
      </c>
      <c r="K105" s="15"/>
      <c r="L105" s="15"/>
    </row>
    <row r="106" spans="1:12">
      <c r="A106" s="10" t="str">
        <f>IF(E106&lt;&gt;"",1+MAX($A$22:A105),"")</f>
        <v/>
      </c>
      <c r="K106" s="15"/>
      <c r="L106" s="15"/>
    </row>
    <row r="107" spans="1:12">
      <c r="A107" s="10" t="str">
        <f>IF(E107&lt;&gt;"",1+MAX($A$22:A106),"")</f>
        <v/>
      </c>
      <c r="K107" s="15"/>
      <c r="L107" s="15"/>
    </row>
    <row r="108" spans="1:12">
      <c r="A108" s="10" t="str">
        <f>IF(E108&lt;&gt;"",1+MAX($A$22:A107),"")</f>
        <v/>
      </c>
      <c r="K108" s="15"/>
      <c r="L108" s="15"/>
    </row>
    <row r="109" spans="1:12">
      <c r="A109" s="10" t="str">
        <f>IF(E109&lt;&gt;"",1+MAX($A$22:A108),"")</f>
        <v/>
      </c>
      <c r="K109" s="15"/>
      <c r="L109" s="15"/>
    </row>
    <row r="110" spans="1:12">
      <c r="A110" s="10" t="str">
        <f>IF(E110&lt;&gt;"",1+MAX($A$22:A109),"")</f>
        <v/>
      </c>
      <c r="K110" s="15"/>
      <c r="L110" s="15"/>
    </row>
    <row r="111" spans="1:12">
      <c r="A111" s="10" t="str">
        <f>IF(E111&lt;&gt;"",1+MAX($A$22:A110),"")</f>
        <v/>
      </c>
      <c r="K111" s="15"/>
      <c r="L111" s="15"/>
    </row>
    <row r="112" spans="1:12">
      <c r="A112" s="10" t="str">
        <f>IF(E112&lt;&gt;"",1+MAX($A$22:A111),"")</f>
        <v/>
      </c>
      <c r="K112" s="15"/>
      <c r="L112" s="15"/>
    </row>
    <row r="113" spans="1:12">
      <c r="A113" s="10" t="str">
        <f>IF(E113&lt;&gt;"",1+MAX($A$22:A112),"")</f>
        <v/>
      </c>
      <c r="K113" s="15"/>
      <c r="L113" s="15"/>
    </row>
    <row r="114" spans="1:12">
      <c r="A114" s="10" t="str">
        <f>IF(E114&lt;&gt;"",1+MAX($A$22:A113),"")</f>
        <v/>
      </c>
      <c r="K114" s="15"/>
      <c r="L114" s="15"/>
    </row>
    <row r="115" spans="1:12">
      <c r="A115" s="10" t="str">
        <f>IF(E115&lt;&gt;"",1+MAX($A$22:A114),"")</f>
        <v/>
      </c>
      <c r="K115" s="15"/>
      <c r="L115" s="15"/>
    </row>
    <row r="116" spans="1:12">
      <c r="A116" s="10" t="str">
        <f>IF(E116&lt;&gt;"",1+MAX($A$22:A115),"")</f>
        <v/>
      </c>
      <c r="K116" s="15"/>
      <c r="L116" s="15"/>
    </row>
    <row r="117" spans="1:12">
      <c r="A117" s="10" t="str">
        <f>IF(E117&lt;&gt;"",1+MAX($A$22:A116),"")</f>
        <v/>
      </c>
      <c r="K117" s="15"/>
      <c r="L117" s="15"/>
    </row>
    <row r="118" spans="1:12">
      <c r="A118" s="10" t="str">
        <f>IF(E118&lt;&gt;"",1+MAX($A$22:A117),"")</f>
        <v/>
      </c>
      <c r="K118" s="15"/>
      <c r="L118" s="15"/>
    </row>
    <row r="119" spans="1:12">
      <c r="A119" s="10" t="str">
        <f>IF(E119&lt;&gt;"",1+MAX($A$22:A118),"")</f>
        <v/>
      </c>
      <c r="K119" s="15"/>
      <c r="L119" s="15"/>
    </row>
    <row r="120" spans="1:12">
      <c r="A120" s="10" t="str">
        <f>IF(E120&lt;&gt;"",1+MAX($A$22:A119),"")</f>
        <v/>
      </c>
      <c r="K120" s="15"/>
      <c r="L120" s="15"/>
    </row>
    <row r="121" spans="1:12">
      <c r="A121" s="10" t="str">
        <f>IF(E121&lt;&gt;"",1+MAX($A$22:A120),"")</f>
        <v/>
      </c>
      <c r="K121" s="15"/>
      <c r="L121" s="15"/>
    </row>
    <row r="122" spans="1:12">
      <c r="A122" s="10" t="str">
        <f>IF(E122&lt;&gt;"",1+MAX($A$22:A121),"")</f>
        <v/>
      </c>
      <c r="K122" s="15"/>
      <c r="L122" s="15"/>
    </row>
    <row r="123" spans="1:12">
      <c r="A123" s="10" t="str">
        <f>IF(E123&lt;&gt;"",1+MAX($A$22:A122),"")</f>
        <v/>
      </c>
      <c r="K123" s="15"/>
      <c r="L123" s="15"/>
    </row>
    <row r="124" spans="1:12">
      <c r="A124" s="10" t="str">
        <f>IF(E124&lt;&gt;"",1+MAX($A$22:A123),"")</f>
        <v/>
      </c>
      <c r="K124" s="15"/>
      <c r="L124" s="15"/>
    </row>
    <row r="125" spans="1:12">
      <c r="A125" s="10" t="str">
        <f>IF(E125&lt;&gt;"",1+MAX($A$22:A124),"")</f>
        <v/>
      </c>
      <c r="K125" s="15"/>
      <c r="L125" s="15"/>
    </row>
    <row r="126" spans="1:12">
      <c r="A126" s="10" t="str">
        <f>IF(E126&lt;&gt;"",1+MAX($A$22:A125),"")</f>
        <v/>
      </c>
      <c r="K126" s="15"/>
      <c r="L126" s="15"/>
    </row>
    <row r="127" spans="1:12">
      <c r="A127" s="10" t="str">
        <f>IF(E127&lt;&gt;"",1+MAX($A$22:A126),"")</f>
        <v/>
      </c>
      <c r="K127" s="15"/>
      <c r="L127" s="15"/>
    </row>
    <row r="128" spans="1:12">
      <c r="A128" s="10" t="str">
        <f>IF(E128&lt;&gt;"",1+MAX($A$22:A127),"")</f>
        <v/>
      </c>
      <c r="K128" s="15"/>
      <c r="L128" s="15"/>
    </row>
    <row r="129" spans="1:12">
      <c r="A129" s="10" t="str">
        <f>IF(E129&lt;&gt;"",1+MAX($A$22:A128),"")</f>
        <v/>
      </c>
      <c r="K129" s="15"/>
      <c r="L129" s="15"/>
    </row>
    <row r="130" spans="1:12">
      <c r="A130" s="10" t="str">
        <f>IF(E130&lt;&gt;"",1+MAX($A$22:A129),"")</f>
        <v/>
      </c>
      <c r="K130" s="15"/>
      <c r="L130" s="15"/>
    </row>
    <row r="131" spans="1:12">
      <c r="A131" s="10" t="str">
        <f>IF(E131&lt;&gt;"",1+MAX($A$22:A130),"")</f>
        <v/>
      </c>
      <c r="K131" s="15"/>
      <c r="L131" s="15"/>
    </row>
    <row r="132" spans="1:12">
      <c r="A132" s="10" t="str">
        <f>IF(E132&lt;&gt;"",1+MAX($A$22:A131),"")</f>
        <v/>
      </c>
      <c r="K132" s="15"/>
      <c r="L132" s="15"/>
    </row>
    <row r="133" spans="1:12">
      <c r="A133" s="10" t="str">
        <f>IF(E133&lt;&gt;"",1+MAX($A$22:A132),"")</f>
        <v/>
      </c>
      <c r="K133" s="15"/>
      <c r="L133" s="15"/>
    </row>
    <row r="134" spans="1:12">
      <c r="A134" s="10" t="str">
        <f>IF(E134&lt;&gt;"",1+MAX($A$22:A133),"")</f>
        <v/>
      </c>
      <c r="K134" s="15"/>
      <c r="L134" s="15"/>
    </row>
    <row r="135" spans="1:12">
      <c r="A135" s="10" t="str">
        <f>IF(E135&lt;&gt;"",1+MAX($A$22:A134),"")</f>
        <v/>
      </c>
      <c r="K135" s="15"/>
      <c r="L135" s="15"/>
    </row>
    <row r="136" spans="1:12">
      <c r="A136" s="10" t="str">
        <f>IF(E136&lt;&gt;"",1+MAX($A$22:A135),"")</f>
        <v/>
      </c>
      <c r="K136" s="15"/>
      <c r="L136" s="15"/>
    </row>
    <row r="137" spans="1:12">
      <c r="A137" s="10" t="str">
        <f>IF(E137&lt;&gt;"",1+MAX($A$22:A136),"")</f>
        <v/>
      </c>
      <c r="K137" s="15"/>
      <c r="L137" s="15"/>
    </row>
    <row r="138" spans="1:12">
      <c r="A138" s="10" t="str">
        <f>IF(E138&lt;&gt;"",1+MAX($A$22:A137),"")</f>
        <v/>
      </c>
      <c r="K138" s="15"/>
      <c r="L138" s="15"/>
    </row>
    <row r="139" spans="1:12">
      <c r="A139" s="10" t="str">
        <f>IF(E139&lt;&gt;"",1+MAX($A$22:A138),"")</f>
        <v/>
      </c>
      <c r="K139" s="15"/>
      <c r="L139" s="15"/>
    </row>
    <row r="140" spans="1:12">
      <c r="A140" s="10" t="str">
        <f>IF(E140&lt;&gt;"",1+MAX($A$22:A139),"")</f>
        <v/>
      </c>
      <c r="K140" s="15"/>
      <c r="L140" s="15"/>
    </row>
    <row r="141" spans="1:12">
      <c r="A141" s="10" t="str">
        <f>IF(E141&lt;&gt;"",1+MAX($A$22:A140),"")</f>
        <v/>
      </c>
      <c r="K141" s="15"/>
      <c r="L141" s="15"/>
    </row>
    <row r="142" spans="1:12">
      <c r="A142" s="10" t="str">
        <f>IF(E142&lt;&gt;"",1+MAX($A$22:A141),"")</f>
        <v/>
      </c>
      <c r="K142" s="15"/>
      <c r="L142" s="15"/>
    </row>
    <row r="143" spans="1:12">
      <c r="A143" s="10" t="str">
        <f>IF(E143&lt;&gt;"",1+MAX($A$22:A142),"")</f>
        <v/>
      </c>
      <c r="K143" s="15"/>
      <c r="L143" s="15"/>
    </row>
    <row r="144" spans="1:12">
      <c r="A144" s="10" t="str">
        <f>IF(E144&lt;&gt;"",1+MAX($A$22:A143),"")</f>
        <v/>
      </c>
      <c r="K144" s="15"/>
      <c r="L144" s="15"/>
    </row>
    <row r="145" spans="1:12">
      <c r="A145" s="10" t="str">
        <f>IF(E145&lt;&gt;"",1+MAX($A$22:A144),"")</f>
        <v/>
      </c>
      <c r="K145" s="15"/>
      <c r="L145" s="15"/>
    </row>
    <row r="146" spans="1:12">
      <c r="A146" s="10" t="str">
        <f>IF(E146&lt;&gt;"",1+MAX($A$22:A145),"")</f>
        <v/>
      </c>
      <c r="K146" s="15"/>
      <c r="L146" s="15"/>
    </row>
    <row r="147" spans="1:12">
      <c r="A147" s="10" t="str">
        <f>IF(E147&lt;&gt;"",1+MAX($A$22:A146),"")</f>
        <v/>
      </c>
      <c r="K147" s="15"/>
      <c r="L147" s="15"/>
    </row>
    <row r="148" spans="1:12">
      <c r="A148" s="10" t="str">
        <f>IF(E148&lt;&gt;"",1+MAX($A$22:A147),"")</f>
        <v/>
      </c>
      <c r="K148" s="15"/>
      <c r="L148" s="15"/>
    </row>
    <row r="149" spans="1:12">
      <c r="A149" s="10" t="str">
        <f>IF(E149&lt;&gt;"",1+MAX($A$22:A148),"")</f>
        <v/>
      </c>
      <c r="K149" s="15"/>
      <c r="L149" s="15"/>
    </row>
    <row r="150" spans="1:12">
      <c r="A150" s="10" t="str">
        <f>IF(E150&lt;&gt;"",1+MAX($A$22:A149),"")</f>
        <v/>
      </c>
      <c r="K150" s="15"/>
      <c r="L150" s="15"/>
    </row>
    <row r="151" spans="1:12">
      <c r="A151" s="10" t="str">
        <f>IF(E151&lt;&gt;"",1+MAX($A$22:A150),"")</f>
        <v/>
      </c>
      <c r="K151" s="15"/>
      <c r="L151" s="15"/>
    </row>
    <row r="152" spans="1:12">
      <c r="A152" s="10" t="str">
        <f>IF(E152&lt;&gt;"",1+MAX($A$22:A151),"")</f>
        <v/>
      </c>
      <c r="K152" s="15"/>
      <c r="L152" s="15"/>
    </row>
    <row r="153" spans="1:12">
      <c r="A153" s="10" t="str">
        <f>IF(E153&lt;&gt;"",1+MAX($A$22:A152),"")</f>
        <v/>
      </c>
      <c r="K153" s="15"/>
      <c r="L153" s="15"/>
    </row>
    <row r="154" spans="1:12">
      <c r="A154" s="10" t="str">
        <f>IF(E154&lt;&gt;"",1+MAX($A$22:A153),"")</f>
        <v/>
      </c>
      <c r="K154" s="15"/>
      <c r="L154" s="15"/>
    </row>
    <row r="155" spans="1:12">
      <c r="A155" s="10" t="str">
        <f>IF(E155&lt;&gt;"",1+MAX($A$22:A154),"")</f>
        <v/>
      </c>
      <c r="K155" s="15"/>
      <c r="L155" s="15"/>
    </row>
    <row r="156" spans="1:12">
      <c r="A156" s="10" t="str">
        <f>IF(E156&lt;&gt;"",1+MAX($A$22:A155),"")</f>
        <v/>
      </c>
      <c r="K156" s="15"/>
      <c r="L156" s="15"/>
    </row>
    <row r="157" spans="1:12">
      <c r="A157" s="10" t="str">
        <f>IF(E157&lt;&gt;"",1+MAX($A$22:A156),"")</f>
        <v/>
      </c>
      <c r="K157" s="15"/>
      <c r="L157" s="15"/>
    </row>
    <row r="158" spans="1:12">
      <c r="A158" s="10" t="str">
        <f>IF(E158&lt;&gt;"",1+MAX($A$22:A157),"")</f>
        <v/>
      </c>
      <c r="K158" s="15"/>
      <c r="L158" s="15"/>
    </row>
    <row r="159" spans="1:12">
      <c r="A159" s="10" t="str">
        <f>IF(E159&lt;&gt;"",1+MAX($A$22:A158),"")</f>
        <v/>
      </c>
      <c r="K159" s="15"/>
      <c r="L159" s="15"/>
    </row>
    <row r="160" spans="1:12">
      <c r="A160" s="10" t="str">
        <f>IF(E160&lt;&gt;"",1+MAX($A$22:A159),"")</f>
        <v/>
      </c>
      <c r="K160" s="15"/>
      <c r="L160" s="15"/>
    </row>
    <row r="161" spans="1:12">
      <c r="A161" s="10" t="str">
        <f>IF(E161&lt;&gt;"",1+MAX($A$22:A160),"")</f>
        <v/>
      </c>
      <c r="K161" s="15"/>
      <c r="L161" s="15"/>
    </row>
    <row r="162" spans="1:12">
      <c r="A162" s="10" t="str">
        <f>IF(E162&lt;&gt;"",1+MAX($A$22:A161),"")</f>
        <v/>
      </c>
      <c r="K162" s="15"/>
      <c r="L162" s="15"/>
    </row>
    <row r="163" spans="1:12">
      <c r="A163" s="10" t="str">
        <f>IF(E163&lt;&gt;"",1+MAX($A$22:A162),"")</f>
        <v/>
      </c>
      <c r="K163" s="15"/>
      <c r="L163" s="15"/>
    </row>
    <row r="164" spans="1:12">
      <c r="A164" s="10" t="str">
        <f>IF(E164&lt;&gt;"",1+MAX($A$22:A163),"")</f>
        <v/>
      </c>
      <c r="K164" s="15"/>
      <c r="L164" s="15"/>
    </row>
    <row r="165" spans="1:12">
      <c r="A165" s="10" t="str">
        <f>IF(E165&lt;&gt;"",1+MAX($A$22:A164),"")</f>
        <v/>
      </c>
      <c r="K165" s="15"/>
      <c r="L165" s="15"/>
    </row>
    <row r="166" spans="1:12">
      <c r="A166" s="10" t="str">
        <f>IF(E166&lt;&gt;"",1+MAX($A$22:A165),"")</f>
        <v/>
      </c>
      <c r="K166" s="15"/>
      <c r="L166" s="15"/>
    </row>
    <row r="167" spans="1:12">
      <c r="A167" s="10" t="str">
        <f>IF(E167&lt;&gt;"",1+MAX($A$22:A166),"")</f>
        <v/>
      </c>
      <c r="K167" s="15"/>
      <c r="L167" s="15"/>
    </row>
    <row r="168" spans="1:12">
      <c r="A168" s="10" t="str">
        <f>IF(E168&lt;&gt;"",1+MAX($A$22:A167),"")</f>
        <v/>
      </c>
      <c r="K168" s="15"/>
      <c r="L168" s="15"/>
    </row>
    <row r="169" spans="1:12">
      <c r="A169" s="10" t="str">
        <f>IF(E169&lt;&gt;"",1+MAX($A$22:A168),"")</f>
        <v/>
      </c>
      <c r="K169" s="15"/>
      <c r="L169" s="15"/>
    </row>
    <row r="170" spans="1:12">
      <c r="A170" s="10" t="str">
        <f>IF(E170&lt;&gt;"",1+MAX($A$22:A169),"")</f>
        <v/>
      </c>
      <c r="K170" s="15"/>
      <c r="L170" s="15"/>
    </row>
    <row r="171" spans="1:12">
      <c r="A171" s="10" t="str">
        <f>IF(E171&lt;&gt;"",1+MAX($A$22:A170),"")</f>
        <v/>
      </c>
      <c r="K171" s="15"/>
      <c r="L171" s="15"/>
    </row>
    <row r="172" spans="1:12">
      <c r="A172" s="10" t="str">
        <f>IF(E172&lt;&gt;"",1+MAX($A$22:A171),"")</f>
        <v/>
      </c>
      <c r="K172" s="15"/>
      <c r="L172" s="15"/>
    </row>
    <row r="173" spans="1:12">
      <c r="A173" s="10" t="str">
        <f>IF(E173&lt;&gt;"",1+MAX($A$22:A172),"")</f>
        <v/>
      </c>
      <c r="K173" s="15"/>
      <c r="L173" s="15"/>
    </row>
    <row r="174" spans="1:12">
      <c r="A174" s="10" t="str">
        <f>IF(E174&lt;&gt;"",1+MAX($A$22:A173),"")</f>
        <v/>
      </c>
      <c r="K174" s="15"/>
      <c r="L174" s="15"/>
    </row>
    <row r="175" spans="1:12">
      <c r="A175" s="10" t="str">
        <f>IF(E175&lt;&gt;"",1+MAX($A$22:A174),"")</f>
        <v/>
      </c>
      <c r="K175" s="15"/>
      <c r="L175" s="15"/>
    </row>
    <row r="176" spans="1:12">
      <c r="A176" s="10" t="str">
        <f>IF(E176&lt;&gt;"",1+MAX($A$22:A175),"")</f>
        <v/>
      </c>
      <c r="K176" s="15"/>
      <c r="L176" s="15"/>
    </row>
    <row r="177" spans="1:12">
      <c r="A177" s="10" t="str">
        <f>IF(E177&lt;&gt;"",1+MAX($A$22:A176),"")</f>
        <v/>
      </c>
      <c r="K177" s="15"/>
      <c r="L177" s="15"/>
    </row>
    <row r="178" spans="1:12">
      <c r="A178" s="10" t="str">
        <f>IF(E178&lt;&gt;"",1+MAX($A$22:A177),"")</f>
        <v/>
      </c>
      <c r="K178" s="15"/>
      <c r="L178" s="15"/>
    </row>
    <row r="179" spans="1:12">
      <c r="A179" s="10" t="str">
        <f>IF(E179&lt;&gt;"",1+MAX($A$22:A178),"")</f>
        <v/>
      </c>
      <c r="K179" s="15"/>
      <c r="L179" s="15"/>
    </row>
    <row r="180" spans="1:12">
      <c r="A180" s="10" t="str">
        <f>IF(E180&lt;&gt;"",1+MAX($A$22:A179),"")</f>
        <v/>
      </c>
      <c r="K180" s="15"/>
      <c r="L180" s="15"/>
    </row>
    <row r="181" spans="1:12">
      <c r="A181" s="10" t="str">
        <f>IF(E181&lt;&gt;"",1+MAX($A$22:A180),"")</f>
        <v/>
      </c>
      <c r="K181" s="15"/>
      <c r="L181" s="15"/>
    </row>
    <row r="182" spans="1:12">
      <c r="K182" s="15"/>
      <c r="L182" s="15"/>
    </row>
    <row r="183" spans="1:12">
      <c r="K183" s="15"/>
      <c r="L183" s="15"/>
    </row>
    <row r="184" spans="1:12">
      <c r="K184" s="15"/>
      <c r="L184" s="15"/>
    </row>
    <row r="185" spans="1:12">
      <c r="K185" s="15"/>
      <c r="L185" s="15"/>
    </row>
    <row r="186" spans="1:12">
      <c r="K186" s="15"/>
      <c r="L186" s="15"/>
    </row>
    <row r="187" spans="1:12">
      <c r="K187" s="15"/>
      <c r="L187" s="15"/>
    </row>
    <row r="188" spans="1:12">
      <c r="K188" s="15"/>
      <c r="L188" s="15"/>
    </row>
    <row r="189" spans="1:12">
      <c r="K189" s="15"/>
      <c r="L189" s="15"/>
    </row>
    <row r="190" spans="1:12">
      <c r="K190" s="15"/>
      <c r="L190" s="15"/>
    </row>
    <row r="191" spans="1:12">
      <c r="K191" s="15"/>
      <c r="L191" s="15"/>
    </row>
    <row r="192" spans="1:12">
      <c r="K192" s="15"/>
      <c r="L192" s="15"/>
    </row>
    <row r="193" spans="11:12">
      <c r="K193" s="15"/>
      <c r="L193" s="15"/>
    </row>
    <row r="194" spans="11:12">
      <c r="K194" s="15"/>
      <c r="L194" s="15"/>
    </row>
    <row r="195" spans="11:12">
      <c r="K195" s="15"/>
      <c r="L195" s="15"/>
    </row>
    <row r="196" spans="11:12">
      <c r="K196" s="15"/>
      <c r="L196" s="15"/>
    </row>
    <row r="197" spans="11:12">
      <c r="K197" s="15"/>
      <c r="L197" s="15"/>
    </row>
    <row r="198" spans="11:12">
      <c r="K198" s="15"/>
      <c r="L198" s="15"/>
    </row>
    <row r="199" spans="11:12">
      <c r="K199" s="15"/>
      <c r="L199" s="15"/>
    </row>
    <row r="200" spans="11:12">
      <c r="K200" s="15"/>
      <c r="L200" s="15"/>
    </row>
    <row r="201" spans="11:12">
      <c r="K201" s="15"/>
      <c r="L201" s="15"/>
    </row>
    <row r="202" spans="11:12">
      <c r="K202" s="15"/>
      <c r="L202" s="15"/>
    </row>
    <row r="203" spans="11:12">
      <c r="K203" s="15"/>
      <c r="L203" s="15"/>
    </row>
    <row r="204" spans="11:12">
      <c r="K204" s="15"/>
      <c r="L204" s="15"/>
    </row>
    <row r="205" spans="11:12">
      <c r="K205" s="15"/>
      <c r="L205" s="15"/>
    </row>
    <row r="206" spans="11:12">
      <c r="K206" s="15"/>
      <c r="L206" s="15"/>
    </row>
    <row r="207" spans="11:12">
      <c r="K207" s="15"/>
      <c r="L207" s="15"/>
    </row>
    <row r="208" spans="11:12">
      <c r="K208" s="15"/>
      <c r="L208" s="15"/>
    </row>
    <row r="209" spans="11:12">
      <c r="K209" s="15"/>
      <c r="L209" s="15"/>
    </row>
    <row r="210" spans="11:12">
      <c r="K210" s="15"/>
      <c r="L210" s="15"/>
    </row>
    <row r="211" spans="11:12">
      <c r="K211" s="15"/>
      <c r="L211" s="15"/>
    </row>
    <row r="212" spans="11:12">
      <c r="K212" s="15"/>
      <c r="L212" s="15"/>
    </row>
    <row r="213" spans="11:12">
      <c r="K213" s="15"/>
      <c r="L213" s="15"/>
    </row>
    <row r="214" spans="11:12">
      <c r="K214" s="15"/>
      <c r="L214" s="15"/>
    </row>
    <row r="215" spans="11:12">
      <c r="K215" s="15"/>
      <c r="L215" s="15"/>
    </row>
    <row r="216" spans="11:12">
      <c r="K216" s="15"/>
      <c r="L216" s="15"/>
    </row>
    <row r="217" spans="11:12">
      <c r="K217" s="15"/>
      <c r="L217" s="15"/>
    </row>
    <row r="218" spans="11:12">
      <c r="K218" s="15"/>
      <c r="L218" s="15"/>
    </row>
    <row r="219" spans="11:12">
      <c r="K219" s="15"/>
      <c r="L219" s="15"/>
    </row>
    <row r="220" spans="11:12">
      <c r="K220" s="15"/>
      <c r="L220" s="15"/>
    </row>
    <row r="221" spans="11:12">
      <c r="K221" s="15"/>
      <c r="L221" s="15"/>
    </row>
    <row r="222" spans="11:12">
      <c r="K222" s="15"/>
      <c r="L222" s="15"/>
    </row>
    <row r="223" spans="11:12">
      <c r="K223" s="15"/>
      <c r="L223" s="15"/>
    </row>
    <row r="224" spans="11:12">
      <c r="K224" s="15"/>
      <c r="L224" s="15"/>
    </row>
    <row r="225" spans="11:12">
      <c r="K225" s="15"/>
      <c r="L225" s="15"/>
    </row>
    <row r="226" spans="11:12">
      <c r="K226" s="15"/>
      <c r="L226" s="15"/>
    </row>
    <row r="227" spans="11:12">
      <c r="K227" s="15"/>
      <c r="L227" s="15"/>
    </row>
    <row r="228" spans="11:12">
      <c r="K228" s="15"/>
      <c r="L228" s="15"/>
    </row>
    <row r="229" spans="11:12">
      <c r="K229" s="15"/>
      <c r="L229" s="15"/>
    </row>
    <row r="230" spans="11:12">
      <c r="K230" s="15"/>
      <c r="L230" s="15"/>
    </row>
    <row r="231" spans="11:12">
      <c r="K231" s="15"/>
      <c r="L231" s="15"/>
    </row>
    <row r="232" spans="11:12">
      <c r="K232" s="15"/>
      <c r="L232" s="15"/>
    </row>
    <row r="233" spans="11:12">
      <c r="K233" s="15"/>
      <c r="L233" s="15"/>
    </row>
    <row r="234" spans="11:12">
      <c r="K234" s="15"/>
      <c r="L234" s="15"/>
    </row>
    <row r="235" spans="11:12">
      <c r="K235" s="15"/>
      <c r="L235" s="15"/>
    </row>
    <row r="236" spans="11:12">
      <c r="K236" s="15"/>
      <c r="L236" s="15"/>
    </row>
    <row r="237" spans="11:12">
      <c r="K237" s="15"/>
      <c r="L237" s="15"/>
    </row>
    <row r="238" spans="11:12">
      <c r="K238" s="15"/>
      <c r="L238" s="15"/>
    </row>
    <row r="239" spans="11:12">
      <c r="K239" s="15"/>
      <c r="L239" s="15"/>
    </row>
    <row r="240" spans="11:12">
      <c r="K240" s="15"/>
      <c r="L240" s="15"/>
    </row>
    <row r="241" spans="11:12">
      <c r="K241" s="15"/>
      <c r="L241" s="15"/>
    </row>
    <row r="242" spans="11:12">
      <c r="K242" s="15"/>
      <c r="L242" s="15"/>
    </row>
    <row r="243" spans="11:12">
      <c r="K243" s="15"/>
      <c r="L243" s="15"/>
    </row>
    <row r="244" spans="11:12">
      <c r="K244" s="15"/>
      <c r="L244" s="15"/>
    </row>
    <row r="245" spans="11:12">
      <c r="K245" s="15"/>
      <c r="L245" s="15"/>
    </row>
    <row r="246" spans="11:12">
      <c r="K246" s="15"/>
      <c r="L246" s="15"/>
    </row>
    <row r="247" spans="11:12">
      <c r="K247" s="15"/>
      <c r="L247" s="15"/>
    </row>
    <row r="248" spans="11:12">
      <c r="K248" s="15"/>
      <c r="L248" s="15"/>
    </row>
    <row r="249" spans="11:12">
      <c r="K249" s="15"/>
      <c r="L249" s="15"/>
    </row>
    <row r="250" spans="11:12">
      <c r="K250" s="15"/>
      <c r="L250" s="15"/>
    </row>
    <row r="251" spans="11:12">
      <c r="K251" s="15"/>
      <c r="L251" s="15"/>
    </row>
    <row r="252" spans="11:12">
      <c r="K252" s="15"/>
      <c r="L252" s="15"/>
    </row>
    <row r="253" spans="11:12">
      <c r="K253" s="15"/>
      <c r="L253" s="15"/>
    </row>
    <row r="254" spans="11:12">
      <c r="K254" s="15"/>
      <c r="L254" s="15"/>
    </row>
    <row r="255" spans="11:12">
      <c r="K255" s="15"/>
      <c r="L255" s="15"/>
    </row>
    <row r="256" spans="11:12">
      <c r="K256" s="15"/>
      <c r="L256" s="15"/>
    </row>
    <row r="257" spans="11:12">
      <c r="K257" s="15"/>
      <c r="L257" s="15"/>
    </row>
    <row r="258" spans="11:12">
      <c r="K258" s="15"/>
      <c r="L258" s="15"/>
    </row>
    <row r="259" spans="11:12">
      <c r="K259" s="15"/>
      <c r="L259" s="15"/>
    </row>
    <row r="260" spans="11:12">
      <c r="K260" s="15"/>
      <c r="L260" s="15"/>
    </row>
    <row r="261" spans="11:12">
      <c r="K261" s="15"/>
      <c r="L261" s="15"/>
    </row>
    <row r="262" spans="11:12">
      <c r="K262" s="15"/>
      <c r="L262" s="15"/>
    </row>
    <row r="263" spans="11:12">
      <c r="K263" s="15"/>
      <c r="L263" s="15"/>
    </row>
    <row r="264" spans="11:12">
      <c r="K264" s="15"/>
      <c r="L264" s="15"/>
    </row>
    <row r="265" spans="11:12">
      <c r="K265" s="15"/>
      <c r="L265" s="15"/>
    </row>
    <row r="266" spans="11:12">
      <c r="K266" s="15"/>
      <c r="L266" s="15"/>
    </row>
    <row r="267" spans="11:12">
      <c r="K267" s="15"/>
      <c r="L267" s="15"/>
    </row>
    <row r="268" spans="11:12">
      <c r="K268" s="15"/>
      <c r="L268" s="15"/>
    </row>
    <row r="269" spans="11:12">
      <c r="K269" s="15"/>
      <c r="L269" s="15"/>
    </row>
    <row r="270" spans="11:12">
      <c r="K270" s="15"/>
      <c r="L270" s="15"/>
    </row>
    <row r="271" spans="11:12">
      <c r="K271" s="15"/>
      <c r="L271" s="15"/>
    </row>
    <row r="272" spans="11:12">
      <c r="K272" s="15"/>
      <c r="L272" s="15"/>
    </row>
    <row r="273" spans="11:12">
      <c r="K273" s="15"/>
      <c r="L273" s="15"/>
    </row>
    <row r="274" spans="11:12">
      <c r="K274" s="15"/>
      <c r="L274" s="15"/>
    </row>
    <row r="275" spans="11:12">
      <c r="K275" s="15"/>
      <c r="L275" s="15"/>
    </row>
    <row r="276" spans="11:12">
      <c r="K276" s="15"/>
      <c r="L276" s="15"/>
    </row>
    <row r="277" spans="11:12">
      <c r="K277" s="15"/>
      <c r="L277" s="15"/>
    </row>
    <row r="278" spans="11:12">
      <c r="K278" s="15"/>
      <c r="L278" s="15"/>
    </row>
    <row r="279" spans="11:12">
      <c r="K279" s="15"/>
      <c r="L279" s="15"/>
    </row>
    <row r="280" spans="11:12">
      <c r="K280" s="15"/>
      <c r="L280" s="15"/>
    </row>
    <row r="281" spans="11:12">
      <c r="K281" s="15"/>
      <c r="L281" s="15"/>
    </row>
    <row r="282" spans="11:12">
      <c r="K282" s="15"/>
      <c r="L282" s="15"/>
    </row>
    <row r="283" spans="11:12">
      <c r="K283" s="15"/>
      <c r="L283" s="15"/>
    </row>
    <row r="284" spans="11:12">
      <c r="K284" s="15"/>
      <c r="L284" s="15"/>
    </row>
    <row r="285" spans="11:12">
      <c r="K285" s="15"/>
      <c r="L285" s="15"/>
    </row>
    <row r="286" spans="11:12">
      <c r="K286" s="15"/>
      <c r="L286" s="15"/>
    </row>
    <row r="287" spans="11:12">
      <c r="K287" s="15"/>
      <c r="L287" s="15"/>
    </row>
    <row r="288" spans="11:12">
      <c r="K288" s="15"/>
      <c r="L288" s="15"/>
    </row>
    <row r="289" spans="11:12">
      <c r="K289" s="15"/>
      <c r="L289" s="15"/>
    </row>
    <row r="290" spans="11:12">
      <c r="K290" s="15"/>
      <c r="L290" s="15"/>
    </row>
    <row r="291" spans="11:12">
      <c r="K291" s="15"/>
      <c r="L291" s="15"/>
    </row>
    <row r="292" spans="11:12">
      <c r="K292" s="15"/>
      <c r="L292" s="15"/>
    </row>
    <row r="293" spans="11:12">
      <c r="K293" s="15"/>
      <c r="L293" s="15"/>
    </row>
    <row r="294" spans="11:12">
      <c r="K294" s="15"/>
      <c r="L294" s="15"/>
    </row>
    <row r="295" spans="11:12">
      <c r="K295" s="15"/>
      <c r="L295" s="15"/>
    </row>
    <row r="296" spans="11:12">
      <c r="K296" s="15"/>
      <c r="L296" s="15"/>
    </row>
    <row r="297" spans="11:12">
      <c r="K297" s="15"/>
      <c r="L297" s="15"/>
    </row>
    <row r="298" spans="11:12">
      <c r="K298" s="15"/>
      <c r="L298" s="15"/>
    </row>
    <row r="299" spans="11:12">
      <c r="K299" s="15"/>
      <c r="L299" s="15"/>
    </row>
    <row r="300" spans="11:12">
      <c r="K300" s="15"/>
      <c r="L300" s="15"/>
    </row>
    <row r="301" spans="11:12">
      <c r="K301" s="15"/>
      <c r="L301" s="15"/>
    </row>
    <row r="302" spans="11:12">
      <c r="K302" s="15"/>
      <c r="L302" s="15"/>
    </row>
    <row r="303" spans="11:12">
      <c r="K303" s="15"/>
      <c r="L303" s="15"/>
    </row>
    <row r="304" spans="11:12">
      <c r="K304" s="15"/>
      <c r="L304" s="15"/>
    </row>
    <row r="305" spans="11:12">
      <c r="K305" s="15"/>
      <c r="L305" s="15"/>
    </row>
    <row r="306" spans="11:12">
      <c r="K306" s="15"/>
      <c r="L306" s="15"/>
    </row>
    <row r="307" spans="11:12">
      <c r="K307" s="15"/>
      <c r="L307" s="15"/>
    </row>
    <row r="308" spans="11:12">
      <c r="K308" s="15"/>
      <c r="L308" s="15"/>
    </row>
    <row r="309" spans="11:12">
      <c r="K309" s="15"/>
      <c r="L309" s="15"/>
    </row>
    <row r="310" spans="11:12">
      <c r="K310" s="15"/>
      <c r="L310" s="15"/>
    </row>
    <row r="311" spans="11:12">
      <c r="K311" s="15"/>
      <c r="L311" s="15"/>
    </row>
    <row r="312" spans="11:12">
      <c r="K312" s="15"/>
      <c r="L312" s="15"/>
    </row>
    <row r="313" spans="11:12">
      <c r="K313" s="15"/>
      <c r="L313" s="15"/>
    </row>
    <row r="314" spans="11:12">
      <c r="K314" s="15"/>
      <c r="L314" s="15"/>
    </row>
    <row r="315" spans="11:12">
      <c r="K315" s="15"/>
      <c r="L315" s="15"/>
    </row>
    <row r="316" spans="11:12">
      <c r="K316" s="15"/>
      <c r="L316" s="15"/>
    </row>
    <row r="317" spans="11:12">
      <c r="K317" s="15"/>
      <c r="L317" s="15"/>
    </row>
    <row r="318" spans="11:12">
      <c r="K318" s="15"/>
      <c r="L318" s="15"/>
    </row>
    <row r="319" spans="11:12">
      <c r="K319" s="15"/>
      <c r="L319" s="15"/>
    </row>
    <row r="320" spans="11:12">
      <c r="K320" s="15"/>
      <c r="L320" s="15"/>
    </row>
    <row r="321" spans="11:12">
      <c r="K321" s="15"/>
      <c r="L321" s="15"/>
    </row>
    <row r="322" spans="11:12">
      <c r="K322" s="15"/>
      <c r="L322" s="15"/>
    </row>
    <row r="323" spans="11:12">
      <c r="K323" s="15"/>
      <c r="L323" s="15"/>
    </row>
    <row r="324" spans="11:12">
      <c r="K324" s="15"/>
      <c r="L324" s="15"/>
    </row>
    <row r="325" spans="11:12">
      <c r="K325" s="15"/>
      <c r="L325" s="15"/>
    </row>
    <row r="326" spans="11:12">
      <c r="K326" s="15"/>
      <c r="L326" s="15"/>
    </row>
    <row r="327" spans="11:12">
      <c r="K327" s="15"/>
      <c r="L327" s="15"/>
    </row>
    <row r="328" spans="11:12">
      <c r="K328" s="15"/>
      <c r="L328" s="15"/>
    </row>
    <row r="329" spans="11:12">
      <c r="K329" s="15"/>
      <c r="L329" s="15"/>
    </row>
    <row r="330" spans="11:12">
      <c r="K330" s="15"/>
      <c r="L330" s="15"/>
    </row>
    <row r="331" spans="11:12">
      <c r="K331" s="15"/>
      <c r="L331" s="15"/>
    </row>
    <row r="332" spans="11:12">
      <c r="K332" s="15"/>
      <c r="L332" s="15"/>
    </row>
    <row r="333" spans="11:12">
      <c r="K333" s="15"/>
      <c r="L333" s="15"/>
    </row>
    <row r="334" spans="11:12">
      <c r="K334" s="15"/>
      <c r="L334" s="15"/>
    </row>
    <row r="335" spans="11:12">
      <c r="K335" s="15"/>
      <c r="L335" s="15"/>
    </row>
    <row r="336" spans="11:12">
      <c r="K336" s="15"/>
      <c r="L336" s="15"/>
    </row>
    <row r="337" spans="11:12">
      <c r="K337" s="15"/>
      <c r="L337" s="15"/>
    </row>
    <row r="338" spans="11:12">
      <c r="K338" s="15"/>
      <c r="L338" s="15"/>
    </row>
    <row r="339" spans="11:12">
      <c r="K339" s="15"/>
      <c r="L339" s="15"/>
    </row>
    <row r="340" spans="11:12">
      <c r="K340" s="15"/>
      <c r="L340" s="15"/>
    </row>
    <row r="341" spans="11:12">
      <c r="K341" s="15"/>
      <c r="L341" s="15"/>
    </row>
    <row r="342" spans="11:12">
      <c r="K342" s="15"/>
      <c r="L342" s="15"/>
    </row>
    <row r="343" spans="11:12">
      <c r="K343" s="15"/>
      <c r="L343" s="15"/>
    </row>
    <row r="344" spans="11:12">
      <c r="K344" s="15"/>
      <c r="L344" s="15"/>
    </row>
    <row r="345" spans="11:12">
      <c r="K345" s="15"/>
      <c r="L345" s="15"/>
    </row>
    <row r="346" spans="11:12">
      <c r="K346" s="15"/>
      <c r="L346" s="15"/>
    </row>
    <row r="347" spans="11:12">
      <c r="K347" s="15"/>
      <c r="L347" s="15"/>
    </row>
    <row r="348" spans="11:12">
      <c r="K348" s="15"/>
      <c r="L348" s="15"/>
    </row>
    <row r="349" spans="11:12">
      <c r="K349" s="15"/>
      <c r="L349" s="15"/>
    </row>
    <row r="350" spans="11:12">
      <c r="K350" s="15"/>
      <c r="L350" s="15"/>
    </row>
    <row r="351" spans="11:12">
      <c r="K351" s="15"/>
      <c r="L351" s="15"/>
    </row>
    <row r="352" spans="11:12">
      <c r="K352" s="15"/>
      <c r="L352" s="15"/>
    </row>
    <row r="353" spans="11:12">
      <c r="K353" s="15"/>
      <c r="L353" s="15"/>
    </row>
    <row r="354" spans="11:12">
      <c r="K354" s="15"/>
      <c r="L354" s="15"/>
    </row>
    <row r="355" spans="11:12">
      <c r="K355" s="15"/>
      <c r="L355" s="15"/>
    </row>
    <row r="356" spans="11:12">
      <c r="K356" s="15"/>
      <c r="L356" s="15"/>
    </row>
    <row r="357" spans="11:12">
      <c r="K357" s="15"/>
      <c r="L357" s="15"/>
    </row>
    <row r="358" spans="11:12">
      <c r="K358" s="15"/>
      <c r="L358" s="15"/>
    </row>
    <row r="359" spans="11:12">
      <c r="K359" s="15"/>
      <c r="L359" s="15"/>
    </row>
    <row r="360" spans="11:12">
      <c r="K360" s="15"/>
      <c r="L360" s="15"/>
    </row>
    <row r="361" spans="11:12">
      <c r="K361" s="15"/>
      <c r="L361" s="15"/>
    </row>
    <row r="362" spans="11:12">
      <c r="K362" s="15"/>
      <c r="L362" s="15"/>
    </row>
    <row r="363" spans="11:12">
      <c r="K363" s="15"/>
      <c r="L363" s="15"/>
    </row>
    <row r="364" spans="11:12">
      <c r="K364" s="15"/>
      <c r="L364" s="15"/>
    </row>
    <row r="365" spans="11:12">
      <c r="K365" s="15"/>
      <c r="L365" s="15"/>
    </row>
    <row r="366" spans="11:12">
      <c r="K366" s="15"/>
      <c r="L366" s="15"/>
    </row>
    <row r="367" spans="11:12">
      <c r="K367" s="15"/>
      <c r="L367" s="15"/>
    </row>
    <row r="368" spans="11:12">
      <c r="K368" s="15"/>
      <c r="L368" s="15"/>
    </row>
  </sheetData>
  <mergeCells count="12">
    <mergeCell ref="A22:M23"/>
    <mergeCell ref="A1:M1"/>
    <mergeCell ref="E2:H2"/>
    <mergeCell ref="E4:H4"/>
    <mergeCell ref="A9:L9"/>
    <mergeCell ref="C2:C3"/>
    <mergeCell ref="C4:C5"/>
    <mergeCell ref="L4:L5"/>
    <mergeCell ref="A2:B3"/>
    <mergeCell ref="A4:B5"/>
    <mergeCell ref="J4:K5"/>
    <mergeCell ref="M4:M5"/>
  </mergeCells>
  <pageMargins left="0.7" right="0.7" top="0.75" bottom="0.75" header="0.3" footer="0.3"/>
  <pageSetup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OO521"/>
  <sheetViews>
    <sheetView showGridLines="0" tabSelected="1" zoomScale="74" zoomScaleNormal="74" zoomScaleSheetLayoutView="160" zoomScalePageLayoutView="10" workbookViewId="0">
      <pane ySplit="1" topLeftCell="A2" activePane="bottomLeft" state="frozen"/>
      <selection pane="bottomLeft" activeCell="G29" sqref="G29"/>
    </sheetView>
  </sheetViews>
  <sheetFormatPr defaultColWidth="9" defaultRowHeight="15"/>
  <cols>
    <col min="1" max="1" width="9.28515625" style="28" customWidth="1"/>
    <col min="2" max="2" width="14.7109375" style="44" customWidth="1"/>
    <col min="3" max="3" width="74.7109375" style="127" customWidth="1"/>
    <col min="4" max="4" width="11.7109375" style="128" customWidth="1"/>
    <col min="5" max="5" width="11.5703125" style="28" customWidth="1"/>
    <col min="6" max="6" width="14.28515625" style="129" customWidth="1"/>
    <col min="7" max="7" width="9.28515625" style="130" customWidth="1"/>
    <col min="8" max="8" width="18.140625" style="184" customWidth="1"/>
    <col min="9" max="9" width="18.140625" style="131" customWidth="1"/>
    <col min="10" max="10" width="18.140625" style="184" customWidth="1"/>
    <col min="11" max="11" width="14.7109375" style="131" customWidth="1"/>
    <col min="12" max="12" width="13.28515625" style="28" customWidth="1"/>
    <col min="13" max="13" width="12.85546875" style="28" customWidth="1"/>
    <col min="14" max="14" width="14.7109375" style="28" customWidth="1"/>
    <col min="15" max="15" width="21.140625" style="28" customWidth="1"/>
    <col min="16" max="16" width="22" style="28" customWidth="1"/>
    <col min="17" max="16384" width="9" style="28"/>
  </cols>
  <sheetData>
    <row r="1" spans="1:81" s="153" customFormat="1" ht="45.75" thickBot="1">
      <c r="A1" s="237" t="s">
        <v>5</v>
      </c>
      <c r="B1" s="238" t="s">
        <v>6</v>
      </c>
      <c r="C1" s="238" t="s">
        <v>7</v>
      </c>
      <c r="D1" s="238" t="s">
        <v>20</v>
      </c>
      <c r="E1" s="238" t="s">
        <v>21</v>
      </c>
      <c r="F1" s="238" t="s">
        <v>22</v>
      </c>
      <c r="G1" s="238" t="s">
        <v>23</v>
      </c>
      <c r="H1" s="239" t="s">
        <v>24</v>
      </c>
      <c r="I1" s="240" t="s">
        <v>25</v>
      </c>
      <c r="J1" s="241" t="s">
        <v>48</v>
      </c>
      <c r="K1" s="242" t="s">
        <v>49</v>
      </c>
      <c r="L1" s="242" t="s">
        <v>50</v>
      </c>
      <c r="M1" s="242" t="s">
        <v>51</v>
      </c>
      <c r="N1" s="243" t="s">
        <v>52</v>
      </c>
      <c r="O1" s="243" t="s">
        <v>53</v>
      </c>
      <c r="P1" s="244" t="s">
        <v>54</v>
      </c>
    </row>
    <row r="2" spans="1:81" s="29" customFormat="1" ht="20.25">
      <c r="A2" s="198" t="s">
        <v>60</v>
      </c>
      <c r="B2" s="199"/>
      <c r="C2" s="199"/>
      <c r="D2" s="199"/>
      <c r="E2" s="199"/>
      <c r="F2" s="199"/>
      <c r="G2" s="199"/>
      <c r="H2" s="200"/>
      <c r="I2" s="199"/>
      <c r="J2" s="200"/>
      <c r="K2" s="199"/>
      <c r="L2" s="199"/>
      <c r="M2" s="199"/>
      <c r="N2" s="199"/>
      <c r="O2" s="199"/>
      <c r="P2" s="201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</row>
    <row r="3" spans="1:81" s="32" customFormat="1" ht="15.75" thickBot="1">
      <c r="A3" s="33"/>
      <c r="B3" s="30"/>
      <c r="C3" s="31"/>
      <c r="D3" s="30"/>
      <c r="E3" s="30"/>
      <c r="F3" s="30"/>
      <c r="G3" s="30"/>
      <c r="H3" s="176"/>
      <c r="I3" s="30"/>
      <c r="J3" s="176"/>
      <c r="K3" s="30"/>
      <c r="L3" s="30"/>
      <c r="M3" s="30"/>
      <c r="N3" s="30"/>
      <c r="O3" s="31"/>
      <c r="P3" s="25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</row>
    <row r="4" spans="1:81" s="32" customFormat="1" ht="30.95" customHeight="1">
      <c r="A4" s="154"/>
      <c r="B4" s="166" t="s">
        <v>61</v>
      </c>
      <c r="C4" s="167" t="s">
        <v>211</v>
      </c>
      <c r="D4" s="202"/>
      <c r="E4" s="202"/>
      <c r="F4" s="203"/>
      <c r="G4" s="204"/>
      <c r="H4" s="205"/>
      <c r="I4" s="204"/>
      <c r="J4" s="177"/>
      <c r="K4" s="141"/>
      <c r="L4" s="206" t="s">
        <v>62</v>
      </c>
      <c r="M4" s="207"/>
      <c r="N4" s="208">
        <f>P166</f>
        <v>641206.81432646757</v>
      </c>
      <c r="O4" s="209"/>
      <c r="P4" s="25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</row>
    <row r="5" spans="1:81" s="32" customFormat="1" ht="30.95" customHeight="1" thickBot="1">
      <c r="A5" s="154"/>
      <c r="B5" s="168" t="s">
        <v>63</v>
      </c>
      <c r="C5" s="169"/>
      <c r="D5" s="202"/>
      <c r="E5" s="202"/>
      <c r="F5" s="204"/>
      <c r="G5" s="204"/>
      <c r="H5" s="205"/>
      <c r="I5" s="204"/>
      <c r="J5" s="177"/>
      <c r="K5" s="141"/>
      <c r="L5" s="211" t="s">
        <v>64</v>
      </c>
      <c r="M5" s="212"/>
      <c r="N5" s="213">
        <f>P174</f>
        <v>801508.51790808444</v>
      </c>
      <c r="O5" s="214"/>
      <c r="P5" s="25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</row>
    <row r="6" spans="1:81" s="29" customFormat="1" ht="15.75">
      <c r="A6" s="155"/>
      <c r="B6" s="155"/>
      <c r="C6" s="156"/>
      <c r="D6" s="157"/>
      <c r="E6" s="158"/>
      <c r="F6" s="159"/>
      <c r="G6" s="155"/>
      <c r="H6" s="178"/>
      <c r="I6" s="160"/>
      <c r="J6" s="178"/>
      <c r="K6" s="160"/>
      <c r="L6" s="158"/>
      <c r="M6" s="158"/>
      <c r="N6" s="158"/>
      <c r="O6" s="156"/>
      <c r="P6" s="155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</row>
    <row r="7" spans="1:81" s="29" customFormat="1" ht="20.25">
      <c r="A7" s="245" t="str">
        <f>IF(F7&lt;&gt;"",1+MAX($A$6:A6),"")</f>
        <v/>
      </c>
      <c r="B7" s="246" t="s">
        <v>26</v>
      </c>
      <c r="C7" s="247"/>
      <c r="D7" s="247"/>
      <c r="E7" s="247"/>
      <c r="F7" s="247"/>
      <c r="G7" s="247"/>
      <c r="H7" s="248"/>
      <c r="I7" s="247"/>
      <c r="J7" s="248"/>
      <c r="K7" s="247"/>
      <c r="L7" s="247"/>
      <c r="M7" s="249"/>
      <c r="N7" s="250"/>
      <c r="O7" s="251">
        <f>SUM(O8:O23)</f>
        <v>23500</v>
      </c>
      <c r="P7" s="245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</row>
    <row r="8" spans="1:81" s="29" customFormat="1" ht="15.75">
      <c r="A8" s="19" t="str">
        <f>IF(F8&lt;&gt;"",1+MAX(#REF!),"")</f>
        <v/>
      </c>
      <c r="B8" s="34"/>
      <c r="C8" s="31"/>
      <c r="D8" s="35"/>
      <c r="E8" s="36"/>
      <c r="F8" s="35"/>
      <c r="G8" s="118"/>
      <c r="H8" s="179"/>
      <c r="I8" s="24"/>
      <c r="J8" s="185"/>
      <c r="K8" s="122"/>
      <c r="L8" s="122"/>
      <c r="M8" s="123"/>
      <c r="N8" s="124"/>
      <c r="O8" s="125"/>
      <c r="P8" s="1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</row>
    <row r="9" spans="1:81" s="29" customFormat="1" ht="15.75">
      <c r="A9" s="19" t="str">
        <f>IF(F9&lt;&gt;"",1+MAX($A$8:A8),"")</f>
        <v/>
      </c>
      <c r="B9" s="34"/>
      <c r="C9" s="252" t="s">
        <v>27</v>
      </c>
      <c r="D9" s="23"/>
      <c r="E9" s="22"/>
      <c r="F9" s="23"/>
      <c r="G9" s="119"/>
      <c r="H9" s="179"/>
      <c r="I9" s="24"/>
      <c r="J9" s="185"/>
      <c r="K9" s="122"/>
      <c r="L9" s="122"/>
      <c r="M9" s="123"/>
      <c r="N9" s="124"/>
      <c r="O9" s="125"/>
      <c r="P9" s="1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</row>
    <row r="10" spans="1:81" s="27" customFormat="1" ht="15.75">
      <c r="A10" s="19">
        <f>IF(F10&lt;&gt;"",1+MAX($A$8:A9),"")</f>
        <v>1</v>
      </c>
      <c r="B10" s="34"/>
      <c r="C10" s="20" t="s">
        <v>28</v>
      </c>
      <c r="D10" s="21">
        <v>1</v>
      </c>
      <c r="E10" s="22">
        <v>0</v>
      </c>
      <c r="F10" s="23">
        <f>(1+E10)*D10</f>
        <v>1</v>
      </c>
      <c r="G10" s="119" t="s">
        <v>207</v>
      </c>
      <c r="H10" s="180">
        <v>0</v>
      </c>
      <c r="I10" s="24">
        <f>H10*F10</f>
        <v>0</v>
      </c>
      <c r="J10" s="185">
        <v>0</v>
      </c>
      <c r="K10" s="122"/>
      <c r="L10" s="122"/>
      <c r="M10" s="123"/>
      <c r="N10" s="124">
        <f>D10*J10</f>
        <v>0</v>
      </c>
      <c r="O10" s="125">
        <f>N10+I10</f>
        <v>0</v>
      </c>
      <c r="P10" s="126">
        <v>0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</row>
    <row r="11" spans="1:81" s="27" customFormat="1" ht="15.75">
      <c r="A11" s="19">
        <f>IF(F11&lt;&gt;"",1+MAX($A$8:A10),"")</f>
        <v>2</v>
      </c>
      <c r="B11" s="34"/>
      <c r="C11" s="20" t="s">
        <v>29</v>
      </c>
      <c r="D11" s="21">
        <v>1</v>
      </c>
      <c r="E11" s="22">
        <v>0</v>
      </c>
      <c r="F11" s="23">
        <f>(1+E11)*D11</f>
        <v>1</v>
      </c>
      <c r="G11" s="119" t="s">
        <v>207</v>
      </c>
      <c r="H11" s="180">
        <v>0</v>
      </c>
      <c r="I11" s="24">
        <f>H11*F11</f>
        <v>0</v>
      </c>
      <c r="J11" s="185">
        <v>0</v>
      </c>
      <c r="K11" s="122"/>
      <c r="L11" s="122"/>
      <c r="M11" s="123"/>
      <c r="N11" s="124">
        <f>D11*J11</f>
        <v>0</v>
      </c>
      <c r="O11" s="125">
        <f>N11+I11</f>
        <v>0</v>
      </c>
      <c r="P11" s="126">
        <v>0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</row>
    <row r="12" spans="1:81" s="27" customFormat="1" ht="15.75">
      <c r="A12" s="19" t="str">
        <f>IF(F12&lt;&gt;"",1+MAX($A$8:A11),"")</f>
        <v/>
      </c>
      <c r="B12" s="34"/>
      <c r="C12" s="252" t="s">
        <v>30</v>
      </c>
      <c r="D12" s="23"/>
      <c r="E12" s="22"/>
      <c r="F12" s="23"/>
      <c r="G12" s="119"/>
      <c r="H12" s="180"/>
      <c r="I12" s="24"/>
      <c r="J12" s="185"/>
      <c r="K12" s="122"/>
      <c r="L12" s="122"/>
      <c r="M12" s="123"/>
      <c r="N12" s="124"/>
      <c r="O12" s="125"/>
      <c r="P12" s="1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</row>
    <row r="13" spans="1:81" s="27" customFormat="1" ht="15.75">
      <c r="A13" s="19">
        <f>IF(F13&lt;&gt;"",1+MAX($A$8:A12),"")</f>
        <v>3</v>
      </c>
      <c r="B13" s="34"/>
      <c r="C13" s="20" t="s">
        <v>31</v>
      </c>
      <c r="D13" s="21">
        <v>1</v>
      </c>
      <c r="E13" s="22">
        <v>0</v>
      </c>
      <c r="F13" s="23">
        <f t="shared" ref="F13:F22" si="0">(1+E13)*D13</f>
        <v>1</v>
      </c>
      <c r="G13" s="119" t="s">
        <v>207</v>
      </c>
      <c r="H13" s="180">
        <v>0</v>
      </c>
      <c r="I13" s="24">
        <f t="shared" ref="I13:I22" si="1">H13*F13</f>
        <v>0</v>
      </c>
      <c r="J13" s="185">
        <v>0</v>
      </c>
      <c r="K13" s="122"/>
      <c r="L13" s="122"/>
      <c r="M13" s="123"/>
      <c r="N13" s="124">
        <f t="shared" ref="N13:N22" si="2">D13*J13</f>
        <v>0</v>
      </c>
      <c r="O13" s="125">
        <f t="shared" ref="O13:O22" si="3">N13+I13</f>
        <v>0</v>
      </c>
      <c r="P13" s="126">
        <v>0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</row>
    <row r="14" spans="1:81" s="27" customFormat="1" ht="15.75">
      <c r="A14" s="19">
        <f>IF(F14&lt;&gt;"",1+MAX($A$8:A13),"")</f>
        <v>4</v>
      </c>
      <c r="B14" s="34"/>
      <c r="C14" s="20" t="s">
        <v>208</v>
      </c>
      <c r="D14" s="21">
        <v>1</v>
      </c>
      <c r="E14" s="22">
        <v>0</v>
      </c>
      <c r="F14" s="23">
        <f t="shared" si="0"/>
        <v>1</v>
      </c>
      <c r="G14" s="119" t="s">
        <v>207</v>
      </c>
      <c r="H14" s="180">
        <v>0</v>
      </c>
      <c r="I14" s="24">
        <f t="shared" si="1"/>
        <v>0</v>
      </c>
      <c r="J14" s="185">
        <v>0</v>
      </c>
      <c r="K14" s="122"/>
      <c r="L14" s="122"/>
      <c r="M14" s="123"/>
      <c r="N14" s="124">
        <f t="shared" si="2"/>
        <v>0</v>
      </c>
      <c r="O14" s="125">
        <f t="shared" si="3"/>
        <v>0</v>
      </c>
      <c r="P14" s="126">
        <v>0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</row>
    <row r="15" spans="1:81" s="27" customFormat="1" ht="15.75">
      <c r="A15" s="19">
        <f>IF(F15&lt;&gt;"",1+MAX($A$8:A14),"")</f>
        <v>5</v>
      </c>
      <c r="B15" s="34"/>
      <c r="C15" s="20" t="s">
        <v>32</v>
      </c>
      <c r="D15" s="21">
        <v>1</v>
      </c>
      <c r="E15" s="22">
        <v>0</v>
      </c>
      <c r="F15" s="23">
        <f t="shared" si="0"/>
        <v>1</v>
      </c>
      <c r="G15" s="119" t="s">
        <v>207</v>
      </c>
      <c r="H15" s="180">
        <v>0</v>
      </c>
      <c r="I15" s="24">
        <f t="shared" si="1"/>
        <v>0</v>
      </c>
      <c r="J15" s="185">
        <v>0</v>
      </c>
      <c r="K15" s="122"/>
      <c r="L15" s="122"/>
      <c r="M15" s="123"/>
      <c r="N15" s="124">
        <f t="shared" si="2"/>
        <v>0</v>
      </c>
      <c r="O15" s="125">
        <f t="shared" si="3"/>
        <v>0</v>
      </c>
      <c r="P15" s="126">
        <v>0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</row>
    <row r="16" spans="1:81" s="27" customFormat="1" ht="15.75">
      <c r="A16" s="19">
        <f>IF(F16&lt;&gt;"",1+MAX($A$8:A15),"")</f>
        <v>6</v>
      </c>
      <c r="B16" s="34"/>
      <c r="C16" s="20" t="s">
        <v>33</v>
      </c>
      <c r="D16" s="21">
        <v>1</v>
      </c>
      <c r="E16" s="22">
        <v>0</v>
      </c>
      <c r="F16" s="23">
        <f t="shared" si="0"/>
        <v>1</v>
      </c>
      <c r="G16" s="119" t="s">
        <v>207</v>
      </c>
      <c r="H16" s="180">
        <v>0</v>
      </c>
      <c r="I16" s="24">
        <f t="shared" si="1"/>
        <v>0</v>
      </c>
      <c r="J16" s="185">
        <v>0</v>
      </c>
      <c r="K16" s="122"/>
      <c r="L16" s="122"/>
      <c r="M16" s="123"/>
      <c r="N16" s="124">
        <f t="shared" si="2"/>
        <v>0</v>
      </c>
      <c r="O16" s="125">
        <f t="shared" si="3"/>
        <v>0</v>
      </c>
      <c r="P16" s="126">
        <v>0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</row>
    <row r="17" spans="1:72" s="27" customFormat="1" ht="15.75">
      <c r="A17" s="19">
        <f>IF(F17&lt;&gt;"",1+MAX($A$8:A16),"")</f>
        <v>7</v>
      </c>
      <c r="B17" s="34"/>
      <c r="C17" s="20" t="s">
        <v>209</v>
      </c>
      <c r="D17" s="21">
        <v>1</v>
      </c>
      <c r="E17" s="22">
        <v>0</v>
      </c>
      <c r="F17" s="23">
        <f t="shared" si="0"/>
        <v>1</v>
      </c>
      <c r="G17" s="119" t="s">
        <v>207</v>
      </c>
      <c r="H17" s="180">
        <v>0</v>
      </c>
      <c r="I17" s="24">
        <f t="shared" si="1"/>
        <v>0</v>
      </c>
      <c r="J17" s="185">
        <v>8500</v>
      </c>
      <c r="K17" s="122"/>
      <c r="L17" s="122"/>
      <c r="M17" s="123"/>
      <c r="N17" s="124">
        <f t="shared" si="2"/>
        <v>8500</v>
      </c>
      <c r="O17" s="125">
        <f t="shared" si="3"/>
        <v>8500</v>
      </c>
      <c r="P17" s="126">
        <v>0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</row>
    <row r="18" spans="1:72" s="27" customFormat="1" ht="15.75">
      <c r="A18" s="19">
        <f>IF(F18&lt;&gt;"",1+MAX($A$8:A17),"")</f>
        <v>8</v>
      </c>
      <c r="B18" s="34"/>
      <c r="C18" s="175" t="s">
        <v>34</v>
      </c>
      <c r="D18" s="21">
        <v>1</v>
      </c>
      <c r="E18" s="22">
        <v>0</v>
      </c>
      <c r="F18" s="23">
        <f t="shared" si="0"/>
        <v>1</v>
      </c>
      <c r="G18" s="119" t="s">
        <v>207</v>
      </c>
      <c r="H18" s="180">
        <v>0</v>
      </c>
      <c r="I18" s="24">
        <f t="shared" si="1"/>
        <v>0</v>
      </c>
      <c r="J18" s="185">
        <v>13000</v>
      </c>
      <c r="K18" s="122"/>
      <c r="L18" s="122"/>
      <c r="M18" s="123"/>
      <c r="N18" s="124">
        <f t="shared" si="2"/>
        <v>13000</v>
      </c>
      <c r="O18" s="125">
        <f t="shared" si="3"/>
        <v>13000</v>
      </c>
      <c r="P18" s="126">
        <v>0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</row>
    <row r="19" spans="1:72" s="27" customFormat="1" ht="15.75">
      <c r="A19" s="19">
        <f>IF(F19&lt;&gt;"",1+MAX($A$8:A18),"")</f>
        <v>9</v>
      </c>
      <c r="B19" s="34"/>
      <c r="C19" s="20" t="s">
        <v>35</v>
      </c>
      <c r="D19" s="21">
        <v>1</v>
      </c>
      <c r="E19" s="22">
        <v>0</v>
      </c>
      <c r="F19" s="23">
        <f t="shared" si="0"/>
        <v>1</v>
      </c>
      <c r="G19" s="119" t="s">
        <v>207</v>
      </c>
      <c r="H19" s="180">
        <v>0</v>
      </c>
      <c r="I19" s="24">
        <f t="shared" si="1"/>
        <v>0</v>
      </c>
      <c r="J19" s="185">
        <v>0</v>
      </c>
      <c r="K19" s="122"/>
      <c r="L19" s="122"/>
      <c r="M19" s="123"/>
      <c r="N19" s="124">
        <f t="shared" si="2"/>
        <v>0</v>
      </c>
      <c r="O19" s="125">
        <f t="shared" si="3"/>
        <v>0</v>
      </c>
      <c r="P19" s="126">
        <v>0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</row>
    <row r="20" spans="1:72" s="27" customFormat="1" ht="15.75">
      <c r="A20" s="19">
        <f>IF(F20&lt;&gt;"",1+MAX($A$8:A19),"")</f>
        <v>10</v>
      </c>
      <c r="B20" s="34"/>
      <c r="C20" s="20" t="s">
        <v>36</v>
      </c>
      <c r="D20" s="21">
        <v>1</v>
      </c>
      <c r="E20" s="22">
        <v>0</v>
      </c>
      <c r="F20" s="23">
        <f t="shared" si="0"/>
        <v>1</v>
      </c>
      <c r="G20" s="119" t="s">
        <v>207</v>
      </c>
      <c r="H20" s="180">
        <v>0</v>
      </c>
      <c r="I20" s="24">
        <f t="shared" si="1"/>
        <v>0</v>
      </c>
      <c r="J20" s="185">
        <v>0</v>
      </c>
      <c r="K20" s="122"/>
      <c r="L20" s="122"/>
      <c r="M20" s="123"/>
      <c r="N20" s="124">
        <f t="shared" si="2"/>
        <v>0</v>
      </c>
      <c r="O20" s="125">
        <f t="shared" si="3"/>
        <v>0</v>
      </c>
      <c r="P20" s="126">
        <v>0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</row>
    <row r="21" spans="1:72" s="27" customFormat="1" ht="15.75">
      <c r="A21" s="19">
        <f>IF(F21&lt;&gt;"",1+MAX($A$8:A20),"")</f>
        <v>11</v>
      </c>
      <c r="B21" s="34"/>
      <c r="C21" s="20" t="s">
        <v>37</v>
      </c>
      <c r="D21" s="21">
        <v>1</v>
      </c>
      <c r="E21" s="22">
        <v>0</v>
      </c>
      <c r="F21" s="23">
        <f t="shared" si="0"/>
        <v>1</v>
      </c>
      <c r="G21" s="119" t="s">
        <v>207</v>
      </c>
      <c r="H21" s="180">
        <v>0</v>
      </c>
      <c r="I21" s="24">
        <f t="shared" si="1"/>
        <v>0</v>
      </c>
      <c r="J21" s="185">
        <v>0</v>
      </c>
      <c r="K21" s="122"/>
      <c r="L21" s="122"/>
      <c r="M21" s="123"/>
      <c r="N21" s="124">
        <f t="shared" si="2"/>
        <v>0</v>
      </c>
      <c r="O21" s="125">
        <f t="shared" si="3"/>
        <v>0</v>
      </c>
      <c r="P21" s="126">
        <v>0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</row>
    <row r="22" spans="1:72" s="27" customFormat="1" ht="15.75">
      <c r="A22" s="19">
        <f>IF(F22&lt;&gt;"",1+MAX($A$8:A21),"")</f>
        <v>12</v>
      </c>
      <c r="B22" s="34"/>
      <c r="C22" s="20" t="s">
        <v>210</v>
      </c>
      <c r="D22" s="21">
        <v>1</v>
      </c>
      <c r="E22" s="22">
        <v>0</v>
      </c>
      <c r="F22" s="23">
        <f t="shared" si="0"/>
        <v>1</v>
      </c>
      <c r="G22" s="119" t="s">
        <v>207</v>
      </c>
      <c r="H22" s="180">
        <v>0</v>
      </c>
      <c r="I22" s="24">
        <f t="shared" si="1"/>
        <v>0</v>
      </c>
      <c r="J22" s="185">
        <v>2000</v>
      </c>
      <c r="K22" s="122"/>
      <c r="L22" s="122"/>
      <c r="M22" s="123"/>
      <c r="N22" s="124">
        <f t="shared" si="2"/>
        <v>2000</v>
      </c>
      <c r="O22" s="125">
        <f t="shared" si="3"/>
        <v>2000</v>
      </c>
      <c r="P22" s="126">
        <v>0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</row>
    <row r="23" spans="1:72" s="27" customFormat="1" ht="15.75">
      <c r="A23" s="19" t="str">
        <f>IF(F23&lt;&gt;"",1+MAX($A$8:A22),"")</f>
        <v/>
      </c>
      <c r="B23" s="34"/>
      <c r="C23" s="37"/>
      <c r="D23" s="23"/>
      <c r="E23" s="22"/>
      <c r="F23" s="23"/>
      <c r="G23" s="119"/>
      <c r="H23" s="180"/>
      <c r="I23" s="24"/>
      <c r="J23" s="185"/>
      <c r="K23" s="122"/>
      <c r="L23" s="122"/>
      <c r="M23" s="123"/>
      <c r="N23" s="124"/>
      <c r="O23" s="125"/>
      <c r="P23" s="1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</row>
    <row r="24" spans="1:72" s="29" customFormat="1" ht="20.25">
      <c r="A24" s="245" t="str">
        <f>IF(F24&lt;&gt;"",1+MAX($A$8:A23),"")</f>
        <v/>
      </c>
      <c r="B24" s="246" t="s">
        <v>45</v>
      </c>
      <c r="C24" s="247"/>
      <c r="D24" s="247"/>
      <c r="E24" s="247"/>
      <c r="F24" s="247"/>
      <c r="G24" s="247"/>
      <c r="H24" s="248"/>
      <c r="I24" s="247"/>
      <c r="J24" s="248"/>
      <c r="K24" s="247"/>
      <c r="L24" s="247"/>
      <c r="M24" s="249">
        <v>85</v>
      </c>
      <c r="N24" s="250"/>
      <c r="O24" s="251">
        <f>SUM(O25:O165)</f>
        <v>617706.81432646653</v>
      </c>
      <c r="P24" s="245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</row>
    <row r="25" spans="1:72" s="27" customFormat="1" ht="15.75">
      <c r="A25" s="19" t="str">
        <f>IF(F25&lt;&gt;"",1+MAX($A$8:A24),"")</f>
        <v/>
      </c>
      <c r="B25" s="34"/>
      <c r="C25" s="37"/>
      <c r="D25" s="23"/>
      <c r="E25" s="22"/>
      <c r="F25" s="23"/>
      <c r="G25" s="119"/>
      <c r="H25" s="179"/>
      <c r="I25" s="24"/>
      <c r="J25" s="186"/>
      <c r="K25" s="117"/>
      <c r="L25" s="122"/>
      <c r="M25" s="123"/>
      <c r="N25" s="124"/>
      <c r="O25" s="125"/>
      <c r="P25" s="1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</row>
    <row r="26" spans="1:72" s="27" customFormat="1" ht="15.75">
      <c r="A26" s="19" t="str">
        <f>IF(F26&lt;&gt;"",1+MAX($A$8:A25),"")</f>
        <v/>
      </c>
      <c r="B26" s="189" t="s">
        <v>174</v>
      </c>
      <c r="C26" s="252" t="s">
        <v>55</v>
      </c>
      <c r="D26" s="23"/>
      <c r="E26" s="22"/>
      <c r="F26" s="52"/>
      <c r="G26" s="119"/>
      <c r="H26" s="179"/>
      <c r="I26" s="24"/>
      <c r="J26" s="186"/>
      <c r="K26" s="117"/>
      <c r="L26" s="122"/>
      <c r="M26" s="123"/>
      <c r="N26" s="124"/>
      <c r="O26" s="125"/>
      <c r="P26" s="1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</row>
    <row r="27" spans="1:72" s="27" customFormat="1" ht="15.75">
      <c r="A27" s="19">
        <f>IF(F27&lt;&gt;"",1+MAX($A$8:A26),"")</f>
        <v>13</v>
      </c>
      <c r="B27" s="210"/>
      <c r="C27" s="37" t="s">
        <v>68</v>
      </c>
      <c r="D27" s="23">
        <v>79.14</v>
      </c>
      <c r="E27" s="22">
        <v>0.05</v>
      </c>
      <c r="F27" s="23">
        <f t="shared" ref="F27" si="4">(1+E27)*D27</f>
        <v>83.097000000000008</v>
      </c>
      <c r="G27" s="119" t="s">
        <v>39</v>
      </c>
      <c r="H27" s="181">
        <v>246.07799999999997</v>
      </c>
      <c r="I27" s="138">
        <f t="shared" ref="I27:I61" si="5">H27*F27</f>
        <v>20448.343566</v>
      </c>
      <c r="J27" s="187">
        <v>132.13999999999999</v>
      </c>
      <c r="K27" s="122">
        <f t="shared" ref="K27" si="6">N27/M27</f>
        <v>123.03011294117645</v>
      </c>
      <c r="L27" s="122">
        <f t="shared" ref="L27:L61" si="7">D27/K27</f>
        <v>0.64325715150597862</v>
      </c>
      <c r="M27" s="123">
        <f>M$24</f>
        <v>85</v>
      </c>
      <c r="N27" s="124">
        <f t="shared" ref="N27:N61" si="8">D27*J27</f>
        <v>10457.559599999999</v>
      </c>
      <c r="O27" s="125">
        <f t="shared" ref="O27:O61" si="9">N27+I27</f>
        <v>30905.903165999996</v>
      </c>
      <c r="P27" s="126">
        <f t="shared" ref="P27:P61" si="10">O27/F27</f>
        <v>371.92561904761897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</row>
    <row r="28" spans="1:72" s="27" customFormat="1" ht="15.75">
      <c r="A28" s="19">
        <f>IF(F28&lt;&gt;"",1+MAX($A$8:A27),"")</f>
        <v>14</v>
      </c>
      <c r="B28" s="210"/>
      <c r="C28" s="37" t="s">
        <v>69</v>
      </c>
      <c r="D28" s="23">
        <v>24.32</v>
      </c>
      <c r="E28" s="22">
        <v>0.05</v>
      </c>
      <c r="F28" s="23">
        <f t="shared" ref="F28:F61" si="11">(1+E28)*D28</f>
        <v>25.536000000000001</v>
      </c>
      <c r="G28" s="119" t="s">
        <v>39</v>
      </c>
      <c r="H28" s="181">
        <v>80.352000000000004</v>
      </c>
      <c r="I28" s="138">
        <f t="shared" si="5"/>
        <v>2051.8686720000001</v>
      </c>
      <c r="J28" s="187">
        <v>83.06</v>
      </c>
      <c r="K28" s="122">
        <f t="shared" ref="K28:K61" si="12">N28/M28</f>
        <v>23.764931764705885</v>
      </c>
      <c r="L28" s="122">
        <f t="shared" si="7"/>
        <v>1.0233566096797495</v>
      </c>
      <c r="M28" s="123">
        <f t="shared" ref="M28:M61" si="13">M$24</f>
        <v>85</v>
      </c>
      <c r="N28" s="124">
        <f t="shared" si="8"/>
        <v>2020.0192000000002</v>
      </c>
      <c r="O28" s="125">
        <f t="shared" si="9"/>
        <v>4071.8878720000002</v>
      </c>
      <c r="P28" s="126">
        <f t="shared" si="10"/>
        <v>159.45676190476192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</row>
    <row r="29" spans="1:72" s="27" customFormat="1" ht="15.75">
      <c r="A29" s="19">
        <f>IF(F29&lt;&gt;"",1+MAX($A$8:A28),"")</f>
        <v>15</v>
      </c>
      <c r="B29" s="210"/>
      <c r="C29" s="37" t="s">
        <v>70</v>
      </c>
      <c r="D29" s="23">
        <v>7.69</v>
      </c>
      <c r="E29" s="22">
        <v>0.05</v>
      </c>
      <c r="F29" s="23">
        <f t="shared" si="11"/>
        <v>8.0745000000000005</v>
      </c>
      <c r="G29" s="119" t="s">
        <v>39</v>
      </c>
      <c r="H29" s="181">
        <v>113.83200000000001</v>
      </c>
      <c r="I29" s="138">
        <f t="shared" si="5"/>
        <v>919.13648400000011</v>
      </c>
      <c r="J29" s="187">
        <v>101.94000000000001</v>
      </c>
      <c r="K29" s="122">
        <f t="shared" si="12"/>
        <v>9.2225717647058829</v>
      </c>
      <c r="L29" s="122">
        <f t="shared" si="7"/>
        <v>0.83382381793211691</v>
      </c>
      <c r="M29" s="123">
        <f t="shared" si="13"/>
        <v>85</v>
      </c>
      <c r="N29" s="124">
        <f t="shared" si="8"/>
        <v>783.91860000000008</v>
      </c>
      <c r="O29" s="125">
        <f t="shared" si="9"/>
        <v>1703.0550840000001</v>
      </c>
      <c r="P29" s="126">
        <f t="shared" si="10"/>
        <v>210.91771428571428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</row>
    <row r="30" spans="1:72" s="27" customFormat="1" ht="15.75">
      <c r="A30" s="19">
        <f>IF(F30&lt;&gt;"",1+MAX($A$8:A29),"")</f>
        <v>16</v>
      </c>
      <c r="B30" s="210"/>
      <c r="C30" s="37" t="s">
        <v>71</v>
      </c>
      <c r="D30" s="23">
        <v>17.27</v>
      </c>
      <c r="E30" s="22">
        <v>0.05</v>
      </c>
      <c r="F30" s="23">
        <f t="shared" si="11"/>
        <v>18.133500000000002</v>
      </c>
      <c r="G30" s="119" t="s">
        <v>39</v>
      </c>
      <c r="H30" s="181">
        <v>33.926400000000001</v>
      </c>
      <c r="I30" s="138">
        <f t="shared" si="5"/>
        <v>615.20437440000012</v>
      </c>
      <c r="J30" s="187">
        <v>55.8</v>
      </c>
      <c r="K30" s="122">
        <f t="shared" si="12"/>
        <v>11.337247058823529</v>
      </c>
      <c r="L30" s="122">
        <f t="shared" si="7"/>
        <v>1.5232974910394266</v>
      </c>
      <c r="M30" s="123">
        <f t="shared" si="13"/>
        <v>85</v>
      </c>
      <c r="N30" s="124">
        <f t="shared" si="8"/>
        <v>963.66599999999994</v>
      </c>
      <c r="O30" s="125">
        <f t="shared" si="9"/>
        <v>1578.8703743999999</v>
      </c>
      <c r="P30" s="126">
        <f t="shared" si="10"/>
        <v>87.069257142857126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</row>
    <row r="31" spans="1:72" s="27" customFormat="1" ht="15.75">
      <c r="A31" s="19">
        <f>IF(F31&lt;&gt;"",1+MAX($A$8:A30),"")</f>
        <v>17</v>
      </c>
      <c r="B31" s="210"/>
      <c r="C31" s="37" t="s">
        <v>72</v>
      </c>
      <c r="D31" s="23">
        <v>17.850000000000001</v>
      </c>
      <c r="E31" s="22">
        <v>0.05</v>
      </c>
      <c r="F31" s="23">
        <f t="shared" si="11"/>
        <v>18.742500000000003</v>
      </c>
      <c r="G31" s="119" t="s">
        <v>39</v>
      </c>
      <c r="H31" s="181">
        <v>50.889599999999994</v>
      </c>
      <c r="I31" s="138">
        <f t="shared" si="5"/>
        <v>953.79832800000008</v>
      </c>
      <c r="J31" s="187">
        <v>67.75</v>
      </c>
      <c r="K31" s="122">
        <f t="shared" si="12"/>
        <v>14.227500000000001</v>
      </c>
      <c r="L31" s="122">
        <f t="shared" si="7"/>
        <v>1.2546125461254614</v>
      </c>
      <c r="M31" s="123">
        <f t="shared" si="13"/>
        <v>85</v>
      </c>
      <c r="N31" s="124">
        <f t="shared" si="8"/>
        <v>1209.3375000000001</v>
      </c>
      <c r="O31" s="125">
        <f t="shared" si="9"/>
        <v>2163.1358280000004</v>
      </c>
      <c r="P31" s="126">
        <f t="shared" si="10"/>
        <v>115.41340952380952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</row>
    <row r="32" spans="1:72" s="27" customFormat="1" ht="15.75">
      <c r="A32" s="19">
        <f>IF(F32&lt;&gt;"",1+MAX($A$8:A31),"")</f>
        <v>18</v>
      </c>
      <c r="B32" s="210"/>
      <c r="C32" s="37" t="s">
        <v>73</v>
      </c>
      <c r="D32" s="23">
        <v>57.98</v>
      </c>
      <c r="E32" s="22">
        <v>0.05</v>
      </c>
      <c r="F32" s="23">
        <f t="shared" si="11"/>
        <v>60.878999999999998</v>
      </c>
      <c r="G32" s="119" t="s">
        <v>39</v>
      </c>
      <c r="H32" s="181">
        <v>31.248000000000001</v>
      </c>
      <c r="I32" s="138">
        <f t="shared" si="5"/>
        <v>1902.346992</v>
      </c>
      <c r="J32" s="187">
        <v>54.54</v>
      </c>
      <c r="K32" s="122">
        <f t="shared" si="12"/>
        <v>37.202696470588229</v>
      </c>
      <c r="L32" s="122">
        <f t="shared" si="7"/>
        <v>1.5584891822515587</v>
      </c>
      <c r="M32" s="123">
        <f t="shared" si="13"/>
        <v>85</v>
      </c>
      <c r="N32" s="124">
        <f t="shared" si="8"/>
        <v>3162.2291999999998</v>
      </c>
      <c r="O32" s="125">
        <f t="shared" si="9"/>
        <v>5064.5761919999995</v>
      </c>
      <c r="P32" s="126">
        <f t="shared" si="10"/>
        <v>83.190857142857141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</row>
    <row r="33" spans="1:72" s="27" customFormat="1" ht="15.75">
      <c r="A33" s="19">
        <f>IF(F33&lt;&gt;"",1+MAX($A$8:A32),"")</f>
        <v>19</v>
      </c>
      <c r="B33" s="210"/>
      <c r="C33" s="37" t="s">
        <v>74</v>
      </c>
      <c r="D33" s="23">
        <v>17.97</v>
      </c>
      <c r="E33" s="22">
        <v>0.05</v>
      </c>
      <c r="F33" s="23">
        <f t="shared" si="11"/>
        <v>18.868500000000001</v>
      </c>
      <c r="G33" s="119" t="s">
        <v>39</v>
      </c>
      <c r="H33" s="181">
        <v>11.16</v>
      </c>
      <c r="I33" s="138">
        <f t="shared" si="5"/>
        <v>210.57246000000001</v>
      </c>
      <c r="J33" s="187">
        <v>33.559999999999995</v>
      </c>
      <c r="K33" s="122">
        <f t="shared" si="12"/>
        <v>7.0949788235294111</v>
      </c>
      <c r="L33" s="122">
        <f t="shared" si="7"/>
        <v>2.5327771156138259</v>
      </c>
      <c r="M33" s="123">
        <f t="shared" si="13"/>
        <v>85</v>
      </c>
      <c r="N33" s="124">
        <f t="shared" si="8"/>
        <v>603.07319999999993</v>
      </c>
      <c r="O33" s="125">
        <f t="shared" si="9"/>
        <v>813.64565999999991</v>
      </c>
      <c r="P33" s="126">
        <f t="shared" si="10"/>
        <v>43.121904761904752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</row>
    <row r="34" spans="1:72" s="27" customFormat="1" ht="15.75">
      <c r="A34" s="19">
        <f>IF(F34&lt;&gt;"",1+MAX($A$8:A33),"")</f>
        <v>20</v>
      </c>
      <c r="B34" s="210"/>
      <c r="C34" s="37" t="s">
        <v>75</v>
      </c>
      <c r="D34" s="23">
        <v>86.44</v>
      </c>
      <c r="E34" s="22">
        <v>0.05</v>
      </c>
      <c r="F34" s="23">
        <f t="shared" si="11"/>
        <v>90.762</v>
      </c>
      <c r="G34" s="119" t="s">
        <v>39</v>
      </c>
      <c r="H34" s="181">
        <v>9.1</v>
      </c>
      <c r="I34" s="138">
        <f t="shared" si="5"/>
        <v>825.93419999999992</v>
      </c>
      <c r="J34" s="187">
        <v>19.760000000000002</v>
      </c>
      <c r="K34" s="122">
        <f t="shared" si="12"/>
        <v>20.094757647058824</v>
      </c>
      <c r="L34" s="122">
        <f t="shared" si="7"/>
        <v>4.3016194331983808</v>
      </c>
      <c r="M34" s="123">
        <f t="shared" si="13"/>
        <v>85</v>
      </c>
      <c r="N34" s="124">
        <f t="shared" si="8"/>
        <v>1708.0544</v>
      </c>
      <c r="O34" s="125">
        <f t="shared" si="9"/>
        <v>2533.9885999999997</v>
      </c>
      <c r="P34" s="126">
        <f t="shared" si="10"/>
        <v>27.919047619047614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</row>
    <row r="35" spans="1:72" s="27" customFormat="1" ht="15.75">
      <c r="A35" s="19">
        <f>IF(F35&lt;&gt;"",1+MAX($A$8:A34),"")</f>
        <v>21</v>
      </c>
      <c r="B35" s="210"/>
      <c r="C35" s="37" t="s">
        <v>76</v>
      </c>
      <c r="D35" s="23">
        <v>17.850000000000001</v>
      </c>
      <c r="E35" s="22">
        <v>0.05</v>
      </c>
      <c r="F35" s="23">
        <f t="shared" si="11"/>
        <v>18.742500000000003</v>
      </c>
      <c r="G35" s="119" t="s">
        <v>39</v>
      </c>
      <c r="H35" s="181">
        <v>24.266666666666666</v>
      </c>
      <c r="I35" s="138">
        <f t="shared" si="5"/>
        <v>454.81800000000004</v>
      </c>
      <c r="J35" s="187">
        <v>52.69</v>
      </c>
      <c r="K35" s="122">
        <f t="shared" si="12"/>
        <v>11.064900000000002</v>
      </c>
      <c r="L35" s="122">
        <f t="shared" si="7"/>
        <v>1.6132093376352248</v>
      </c>
      <c r="M35" s="123">
        <f t="shared" si="13"/>
        <v>85</v>
      </c>
      <c r="N35" s="124">
        <f t="shared" si="8"/>
        <v>940.51650000000006</v>
      </c>
      <c r="O35" s="125">
        <f t="shared" si="9"/>
        <v>1395.3345000000002</v>
      </c>
      <c r="P35" s="126">
        <f t="shared" si="10"/>
        <v>74.447619047619042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</row>
    <row r="36" spans="1:72" s="27" customFormat="1" ht="15.75">
      <c r="A36" s="19">
        <f>IF(F36&lt;&gt;"",1+MAX($A$8:A35),"")</f>
        <v>22</v>
      </c>
      <c r="B36" s="210"/>
      <c r="C36" s="37" t="s">
        <v>77</v>
      </c>
      <c r="D36" s="23">
        <v>12.35</v>
      </c>
      <c r="E36" s="22">
        <v>0.05</v>
      </c>
      <c r="F36" s="23">
        <f t="shared" si="11"/>
        <v>12.967499999999999</v>
      </c>
      <c r="G36" s="119" t="s">
        <v>39</v>
      </c>
      <c r="H36" s="181">
        <v>27.299999999999997</v>
      </c>
      <c r="I36" s="138">
        <f t="shared" si="5"/>
        <v>354.01274999999993</v>
      </c>
      <c r="J36" s="187">
        <v>59.28</v>
      </c>
      <c r="K36" s="122">
        <f t="shared" si="12"/>
        <v>8.6130352941176458</v>
      </c>
      <c r="L36" s="122">
        <f t="shared" si="7"/>
        <v>1.4338731443994603</v>
      </c>
      <c r="M36" s="123">
        <f t="shared" si="13"/>
        <v>85</v>
      </c>
      <c r="N36" s="124">
        <f t="shared" si="8"/>
        <v>732.10799999999995</v>
      </c>
      <c r="O36" s="125">
        <f t="shared" si="9"/>
        <v>1086.1207499999998</v>
      </c>
      <c r="P36" s="126">
        <f t="shared" si="10"/>
        <v>83.757142857142853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</row>
    <row r="37" spans="1:72" s="27" customFormat="1" ht="15.75">
      <c r="A37" s="19">
        <f>IF(F37&lt;&gt;"",1+MAX($A$8:A36),"")</f>
        <v>23</v>
      </c>
      <c r="B37" s="210"/>
      <c r="C37" s="37" t="s">
        <v>78</v>
      </c>
      <c r="D37" s="23">
        <v>105.82</v>
      </c>
      <c r="E37" s="22">
        <v>0.05</v>
      </c>
      <c r="F37" s="23">
        <f t="shared" si="11"/>
        <v>111.111</v>
      </c>
      <c r="G37" s="119" t="s">
        <v>39</v>
      </c>
      <c r="H37" s="181">
        <v>246.07799999999997</v>
      </c>
      <c r="I37" s="138">
        <f t="shared" si="5"/>
        <v>27341.972657999999</v>
      </c>
      <c r="J37" s="187">
        <v>132.13999999999999</v>
      </c>
      <c r="K37" s="122">
        <f t="shared" si="12"/>
        <v>164.50652705882351</v>
      </c>
      <c r="L37" s="122">
        <f t="shared" si="7"/>
        <v>0.64325715150597851</v>
      </c>
      <c r="M37" s="123">
        <f t="shared" si="13"/>
        <v>85</v>
      </c>
      <c r="N37" s="124">
        <f t="shared" si="8"/>
        <v>13983.054799999998</v>
      </c>
      <c r="O37" s="125">
        <f t="shared" si="9"/>
        <v>41325.027457999997</v>
      </c>
      <c r="P37" s="126">
        <f t="shared" si="10"/>
        <v>371.92561904761902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</row>
    <row r="38" spans="1:72" s="27" customFormat="1" ht="15.75">
      <c r="A38" s="19">
        <f>IF(F38&lt;&gt;"",1+MAX($A$8:A37),"")</f>
        <v>24</v>
      </c>
      <c r="B38" s="210"/>
      <c r="C38" s="37" t="s">
        <v>79</v>
      </c>
      <c r="D38" s="23">
        <v>9.5</v>
      </c>
      <c r="E38" s="22">
        <v>0.05</v>
      </c>
      <c r="F38" s="23">
        <f t="shared" si="11"/>
        <v>9.9749999999999996</v>
      </c>
      <c r="G38" s="119" t="s">
        <v>39</v>
      </c>
      <c r="H38" s="181">
        <v>113.83200000000001</v>
      </c>
      <c r="I38" s="138">
        <f t="shared" si="5"/>
        <v>1135.4742000000001</v>
      </c>
      <c r="J38" s="187">
        <v>101.94000000000001</v>
      </c>
      <c r="K38" s="122">
        <f t="shared" si="12"/>
        <v>11.393294117647059</v>
      </c>
      <c r="L38" s="122">
        <f t="shared" si="7"/>
        <v>0.83382381793211691</v>
      </c>
      <c r="M38" s="123">
        <f t="shared" si="13"/>
        <v>85</v>
      </c>
      <c r="N38" s="124">
        <f t="shared" si="8"/>
        <v>968.43000000000006</v>
      </c>
      <c r="O38" s="125">
        <f t="shared" si="9"/>
        <v>2103.9041999999999</v>
      </c>
      <c r="P38" s="126">
        <f t="shared" si="10"/>
        <v>210.91771428571428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</row>
    <row r="39" spans="1:72" s="27" customFormat="1" ht="15.75">
      <c r="A39" s="19">
        <f>IF(F39&lt;&gt;"",1+MAX($A$8:A38),"")</f>
        <v>25</v>
      </c>
      <c r="B39" s="210"/>
      <c r="C39" s="37" t="s">
        <v>80</v>
      </c>
      <c r="D39" s="23">
        <v>23.81</v>
      </c>
      <c r="E39" s="22">
        <v>0.05</v>
      </c>
      <c r="F39" s="23">
        <f t="shared" si="11"/>
        <v>25.000499999999999</v>
      </c>
      <c r="G39" s="119" t="s">
        <v>39</v>
      </c>
      <c r="H39" s="181">
        <v>80.352000000000004</v>
      </c>
      <c r="I39" s="138">
        <f t="shared" si="5"/>
        <v>2008.8401759999999</v>
      </c>
      <c r="J39" s="187">
        <v>83.06</v>
      </c>
      <c r="K39" s="122">
        <f t="shared" si="12"/>
        <v>23.266571764705883</v>
      </c>
      <c r="L39" s="122">
        <f t="shared" si="7"/>
        <v>1.0233566096797495</v>
      </c>
      <c r="M39" s="123">
        <f t="shared" si="13"/>
        <v>85</v>
      </c>
      <c r="N39" s="124">
        <f t="shared" si="8"/>
        <v>1977.6586</v>
      </c>
      <c r="O39" s="125">
        <f t="shared" si="9"/>
        <v>3986.4987759999999</v>
      </c>
      <c r="P39" s="126">
        <f t="shared" si="10"/>
        <v>159.45676190476192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</row>
    <row r="40" spans="1:72" s="27" customFormat="1" ht="15.75">
      <c r="A40" s="19">
        <f>IF(F40&lt;&gt;"",1+MAX($A$8:A39),"")</f>
        <v>26</v>
      </c>
      <c r="B40" s="210"/>
      <c r="C40" s="37" t="s">
        <v>81</v>
      </c>
      <c r="D40" s="23">
        <v>19.91</v>
      </c>
      <c r="E40" s="22">
        <v>0.05</v>
      </c>
      <c r="F40" s="23">
        <f t="shared" si="11"/>
        <v>20.9055</v>
      </c>
      <c r="G40" s="119" t="s">
        <v>39</v>
      </c>
      <c r="H40" s="181">
        <v>33.926400000000001</v>
      </c>
      <c r="I40" s="138">
        <f t="shared" si="5"/>
        <v>709.24835519999999</v>
      </c>
      <c r="J40" s="187">
        <v>55.8</v>
      </c>
      <c r="K40" s="122">
        <f t="shared" si="12"/>
        <v>13.070329411764703</v>
      </c>
      <c r="L40" s="122">
        <f t="shared" si="7"/>
        <v>1.5232974910394268</v>
      </c>
      <c r="M40" s="123">
        <f t="shared" si="13"/>
        <v>85</v>
      </c>
      <c r="N40" s="124">
        <f t="shared" si="8"/>
        <v>1110.9779999999998</v>
      </c>
      <c r="O40" s="125">
        <f t="shared" si="9"/>
        <v>1820.2263551999999</v>
      </c>
      <c r="P40" s="126">
        <f t="shared" si="10"/>
        <v>87.06925714285714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</row>
    <row r="41" spans="1:72" s="27" customFormat="1" ht="15.75">
      <c r="A41" s="19">
        <f>IF(F41&lt;&gt;"",1+MAX($A$8:A40),"")</f>
        <v>27</v>
      </c>
      <c r="B41" s="210"/>
      <c r="C41" s="37" t="s">
        <v>82</v>
      </c>
      <c r="D41" s="23">
        <v>19.93</v>
      </c>
      <c r="E41" s="22">
        <v>0.05</v>
      </c>
      <c r="F41" s="23">
        <f t="shared" si="11"/>
        <v>20.926500000000001</v>
      </c>
      <c r="G41" s="119" t="s">
        <v>39</v>
      </c>
      <c r="H41" s="181">
        <v>50.889599999999994</v>
      </c>
      <c r="I41" s="138">
        <f t="shared" si="5"/>
        <v>1064.9412144</v>
      </c>
      <c r="J41" s="187">
        <v>67.75</v>
      </c>
      <c r="K41" s="122">
        <f t="shared" si="12"/>
        <v>15.885382352941175</v>
      </c>
      <c r="L41" s="122">
        <f t="shared" si="7"/>
        <v>1.2546125461254614</v>
      </c>
      <c r="M41" s="123">
        <f t="shared" si="13"/>
        <v>85</v>
      </c>
      <c r="N41" s="124">
        <f t="shared" si="8"/>
        <v>1350.2574999999999</v>
      </c>
      <c r="O41" s="125">
        <f t="shared" si="9"/>
        <v>2415.1987144</v>
      </c>
      <c r="P41" s="126">
        <f t="shared" si="10"/>
        <v>115.41340952380952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</row>
    <row r="42" spans="1:72" s="27" customFormat="1" ht="15.75">
      <c r="A42" s="19">
        <f>IF(F42&lt;&gt;"",1+MAX($A$8:A41),"")</f>
        <v>28</v>
      </c>
      <c r="B42" s="210"/>
      <c r="C42" s="37" t="s">
        <v>83</v>
      </c>
      <c r="D42" s="23">
        <v>72.78</v>
      </c>
      <c r="E42" s="22">
        <v>0.05</v>
      </c>
      <c r="F42" s="23">
        <f t="shared" si="11"/>
        <v>76.419000000000011</v>
      </c>
      <c r="G42" s="119" t="s">
        <v>39</v>
      </c>
      <c r="H42" s="181">
        <v>31.248000000000001</v>
      </c>
      <c r="I42" s="138">
        <f t="shared" si="5"/>
        <v>2387.9409120000005</v>
      </c>
      <c r="J42" s="187">
        <v>54.54</v>
      </c>
      <c r="K42" s="122">
        <f t="shared" si="12"/>
        <v>46.699072941176475</v>
      </c>
      <c r="L42" s="122">
        <f t="shared" si="7"/>
        <v>1.5584891822515583</v>
      </c>
      <c r="M42" s="123">
        <f t="shared" si="13"/>
        <v>85</v>
      </c>
      <c r="N42" s="124">
        <f t="shared" si="8"/>
        <v>3969.4212000000002</v>
      </c>
      <c r="O42" s="125">
        <f t="shared" si="9"/>
        <v>6357.3621120000007</v>
      </c>
      <c r="P42" s="126">
        <f t="shared" si="10"/>
        <v>83.190857142857141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</row>
    <row r="43" spans="1:72" s="27" customFormat="1" ht="15.75">
      <c r="A43" s="19">
        <f>IF(F43&lt;&gt;"",1+MAX($A$8:A42),"")</f>
        <v>29</v>
      </c>
      <c r="B43" s="210"/>
      <c r="C43" s="37" t="s">
        <v>84</v>
      </c>
      <c r="D43" s="23">
        <v>8.6</v>
      </c>
      <c r="E43" s="22">
        <v>0.05</v>
      </c>
      <c r="F43" s="23">
        <f t="shared" si="11"/>
        <v>9.0299999999999994</v>
      </c>
      <c r="G43" s="119" t="s">
        <v>39</v>
      </c>
      <c r="H43" s="181">
        <v>15.166666666666666</v>
      </c>
      <c r="I43" s="138">
        <f t="shared" si="5"/>
        <v>136.95499999999998</v>
      </c>
      <c r="J43" s="187">
        <v>32.93</v>
      </c>
      <c r="K43" s="122">
        <f t="shared" si="12"/>
        <v>3.331741176470588</v>
      </c>
      <c r="L43" s="122">
        <f t="shared" si="7"/>
        <v>2.5812329183115699</v>
      </c>
      <c r="M43" s="123">
        <f t="shared" si="13"/>
        <v>85</v>
      </c>
      <c r="N43" s="124">
        <f t="shared" si="8"/>
        <v>283.19799999999998</v>
      </c>
      <c r="O43" s="125">
        <f t="shared" si="9"/>
        <v>420.15299999999996</v>
      </c>
      <c r="P43" s="126">
        <f t="shared" si="10"/>
        <v>46.528571428571425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</row>
    <row r="44" spans="1:72" s="27" customFormat="1" ht="15.75">
      <c r="A44" s="19">
        <f>IF(F44&lt;&gt;"",1+MAX($A$8:A43),"")</f>
        <v>30</v>
      </c>
      <c r="B44" s="210"/>
      <c r="C44" s="37" t="s">
        <v>85</v>
      </c>
      <c r="D44" s="23">
        <v>24.3</v>
      </c>
      <c r="E44" s="22">
        <v>0.05</v>
      </c>
      <c r="F44" s="23">
        <f t="shared" si="11"/>
        <v>25.515000000000001</v>
      </c>
      <c r="G44" s="119" t="s">
        <v>39</v>
      </c>
      <c r="H44" s="181">
        <v>30.333333333333332</v>
      </c>
      <c r="I44" s="138">
        <f t="shared" si="5"/>
        <v>773.95500000000004</v>
      </c>
      <c r="J44" s="187">
        <v>65.86</v>
      </c>
      <c r="K44" s="122">
        <f t="shared" si="12"/>
        <v>18.828211764705884</v>
      </c>
      <c r="L44" s="122">
        <f t="shared" si="7"/>
        <v>1.2906164591557849</v>
      </c>
      <c r="M44" s="123">
        <f t="shared" si="13"/>
        <v>85</v>
      </c>
      <c r="N44" s="124">
        <f t="shared" si="8"/>
        <v>1600.3980000000001</v>
      </c>
      <c r="O44" s="125">
        <f t="shared" si="9"/>
        <v>2374.3530000000001</v>
      </c>
      <c r="P44" s="126">
        <f t="shared" si="10"/>
        <v>93.057142857142864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</row>
    <row r="45" spans="1:72" s="27" customFormat="1" ht="15.75">
      <c r="A45" s="19">
        <f>IF(F45&lt;&gt;"",1+MAX($A$8:A44),"")</f>
        <v>31</v>
      </c>
      <c r="B45" s="210"/>
      <c r="C45" s="37" t="s">
        <v>86</v>
      </c>
      <c r="D45" s="23">
        <v>10.55</v>
      </c>
      <c r="E45" s="22">
        <v>0.05</v>
      </c>
      <c r="F45" s="23">
        <f t="shared" si="11"/>
        <v>11.077500000000001</v>
      </c>
      <c r="G45" s="119" t="s">
        <v>39</v>
      </c>
      <c r="H45" s="181">
        <v>27.299999999999997</v>
      </c>
      <c r="I45" s="138">
        <f t="shared" si="5"/>
        <v>302.41575</v>
      </c>
      <c r="J45" s="187">
        <v>59.28</v>
      </c>
      <c r="K45" s="122">
        <f t="shared" si="12"/>
        <v>7.3576941176470605</v>
      </c>
      <c r="L45" s="122">
        <f t="shared" si="7"/>
        <v>1.4338731443994599</v>
      </c>
      <c r="M45" s="123">
        <f t="shared" si="13"/>
        <v>85</v>
      </c>
      <c r="N45" s="124">
        <f t="shared" si="8"/>
        <v>625.40400000000011</v>
      </c>
      <c r="O45" s="125">
        <f t="shared" si="9"/>
        <v>927.81975000000011</v>
      </c>
      <c r="P45" s="126">
        <f t="shared" si="10"/>
        <v>83.757142857142867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</row>
    <row r="46" spans="1:72" s="27" customFormat="1" ht="15.75">
      <c r="A46" s="19">
        <f>IF(F46&lt;&gt;"",1+MAX($A$8:A45),"")</f>
        <v>32</v>
      </c>
      <c r="B46" s="210"/>
      <c r="C46" s="37" t="s">
        <v>87</v>
      </c>
      <c r="D46" s="23">
        <v>6.11</v>
      </c>
      <c r="E46" s="22">
        <v>0.05</v>
      </c>
      <c r="F46" s="23">
        <f t="shared" ref="F46:F55" si="14">(1+E46)*D46</f>
        <v>6.4155000000000006</v>
      </c>
      <c r="G46" s="119" t="s">
        <v>39</v>
      </c>
      <c r="H46" s="181">
        <v>18.2</v>
      </c>
      <c r="I46" s="138">
        <f t="shared" si="5"/>
        <v>116.7621</v>
      </c>
      <c r="J46" s="187">
        <v>39.519999999999996</v>
      </c>
      <c r="K46" s="122">
        <f t="shared" ref="K46:K55" si="15">N46/M46</f>
        <v>2.840790588235294</v>
      </c>
      <c r="L46" s="122">
        <f t="shared" si="7"/>
        <v>2.1508097165991904</v>
      </c>
      <c r="M46" s="123">
        <f t="shared" si="13"/>
        <v>85</v>
      </c>
      <c r="N46" s="124">
        <f t="shared" si="8"/>
        <v>241.46719999999999</v>
      </c>
      <c r="O46" s="125">
        <f t="shared" si="9"/>
        <v>358.22929999999997</v>
      </c>
      <c r="P46" s="126">
        <f t="shared" si="10"/>
        <v>55.838095238095228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</row>
    <row r="47" spans="1:72" s="27" customFormat="1" ht="15.75">
      <c r="A47" s="19">
        <f>IF(F47&lt;&gt;"",1+MAX($A$8:A46),"")</f>
        <v>33</v>
      </c>
      <c r="B47" s="210"/>
      <c r="C47" s="37" t="s">
        <v>88</v>
      </c>
      <c r="D47" s="23">
        <v>73.319999999999993</v>
      </c>
      <c r="E47" s="22">
        <v>0.05</v>
      </c>
      <c r="F47" s="23">
        <f t="shared" si="14"/>
        <v>76.98599999999999</v>
      </c>
      <c r="G47" s="119" t="s">
        <v>39</v>
      </c>
      <c r="H47" s="181">
        <v>9.1</v>
      </c>
      <c r="I47" s="138">
        <f t="shared" si="5"/>
        <v>700.57259999999985</v>
      </c>
      <c r="J47" s="187">
        <v>19.760000000000002</v>
      </c>
      <c r="K47" s="122">
        <f t="shared" si="15"/>
        <v>17.044743529411765</v>
      </c>
      <c r="L47" s="122">
        <f t="shared" si="7"/>
        <v>4.3016194331983799</v>
      </c>
      <c r="M47" s="123">
        <f t="shared" si="13"/>
        <v>85</v>
      </c>
      <c r="N47" s="124">
        <f t="shared" si="8"/>
        <v>1448.8032000000001</v>
      </c>
      <c r="O47" s="125">
        <f t="shared" si="9"/>
        <v>2149.3757999999998</v>
      </c>
      <c r="P47" s="126">
        <f t="shared" si="10"/>
        <v>27.919047619047621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</row>
    <row r="48" spans="1:72" s="27" customFormat="1" ht="15.75">
      <c r="A48" s="19">
        <f>IF(F48&lt;&gt;"",1+MAX($A$8:A47),"")</f>
        <v>34</v>
      </c>
      <c r="B48" s="210"/>
      <c r="C48" s="37" t="s">
        <v>89</v>
      </c>
      <c r="D48" s="23">
        <v>11.66</v>
      </c>
      <c r="E48" s="22">
        <v>0.05</v>
      </c>
      <c r="F48" s="23">
        <f t="shared" si="14"/>
        <v>12.243</v>
      </c>
      <c r="G48" s="119" t="s">
        <v>39</v>
      </c>
      <c r="H48" s="181">
        <v>12.133333333333333</v>
      </c>
      <c r="I48" s="138">
        <f t="shared" si="5"/>
        <v>148.54839999999999</v>
      </c>
      <c r="J48" s="187">
        <v>26.35</v>
      </c>
      <c r="K48" s="122">
        <f t="shared" si="15"/>
        <v>3.6146000000000007</v>
      </c>
      <c r="L48" s="122">
        <f t="shared" si="7"/>
        <v>3.2258064516129026</v>
      </c>
      <c r="M48" s="123">
        <f t="shared" si="13"/>
        <v>85</v>
      </c>
      <c r="N48" s="124">
        <f t="shared" si="8"/>
        <v>307.24100000000004</v>
      </c>
      <c r="O48" s="125">
        <f t="shared" si="9"/>
        <v>455.7894</v>
      </c>
      <c r="P48" s="126">
        <f t="shared" si="10"/>
        <v>37.228571428571428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</row>
    <row r="49" spans="1:72" s="27" customFormat="1" ht="15.75">
      <c r="A49" s="19">
        <f>IF(F49&lt;&gt;"",1+MAX($A$8:A48),"")</f>
        <v>35</v>
      </c>
      <c r="B49" s="210"/>
      <c r="C49" s="37" t="s">
        <v>90</v>
      </c>
      <c r="D49" s="23">
        <v>16.09</v>
      </c>
      <c r="E49" s="22">
        <v>0.05</v>
      </c>
      <c r="F49" s="23">
        <f t="shared" si="14"/>
        <v>16.894500000000001</v>
      </c>
      <c r="G49" s="119" t="s">
        <v>39</v>
      </c>
      <c r="H49" s="181">
        <v>21.233333333333334</v>
      </c>
      <c r="I49" s="138">
        <f t="shared" si="5"/>
        <v>358.72655000000003</v>
      </c>
      <c r="J49" s="187">
        <v>46.11</v>
      </c>
      <c r="K49" s="122">
        <f t="shared" si="15"/>
        <v>8.7283517647058826</v>
      </c>
      <c r="L49" s="122">
        <f t="shared" si="7"/>
        <v>1.8434179136846671</v>
      </c>
      <c r="M49" s="123">
        <f t="shared" si="13"/>
        <v>85</v>
      </c>
      <c r="N49" s="124">
        <f t="shared" si="8"/>
        <v>741.90989999999999</v>
      </c>
      <c r="O49" s="125">
        <f t="shared" si="9"/>
        <v>1100.63645</v>
      </c>
      <c r="P49" s="126">
        <f t="shared" si="10"/>
        <v>65.147619047619045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</row>
    <row r="50" spans="1:72" s="27" customFormat="1" ht="15.75">
      <c r="A50" s="19">
        <f>IF(F50&lt;&gt;"",1+MAX($A$8:A49),"")</f>
        <v>36</v>
      </c>
      <c r="B50" s="210"/>
      <c r="C50" s="37" t="s">
        <v>91</v>
      </c>
      <c r="D50" s="23">
        <v>5.74</v>
      </c>
      <c r="E50" s="22">
        <v>0.05</v>
      </c>
      <c r="F50" s="23">
        <f t="shared" si="14"/>
        <v>6.0270000000000001</v>
      </c>
      <c r="G50" s="119" t="s">
        <v>39</v>
      </c>
      <c r="H50" s="181">
        <v>24.266666666666666</v>
      </c>
      <c r="I50" s="138">
        <f t="shared" si="5"/>
        <v>146.2552</v>
      </c>
      <c r="J50" s="187">
        <v>52.69</v>
      </c>
      <c r="K50" s="122">
        <f t="shared" si="15"/>
        <v>3.5581247058823533</v>
      </c>
      <c r="L50" s="122">
        <f t="shared" si="7"/>
        <v>1.6132093376352248</v>
      </c>
      <c r="M50" s="123">
        <f t="shared" si="13"/>
        <v>85</v>
      </c>
      <c r="N50" s="124">
        <f t="shared" si="8"/>
        <v>302.44060000000002</v>
      </c>
      <c r="O50" s="125">
        <f t="shared" si="9"/>
        <v>448.69580000000002</v>
      </c>
      <c r="P50" s="126">
        <f t="shared" si="10"/>
        <v>74.447619047619042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</row>
    <row r="51" spans="1:72" s="27" customFormat="1" ht="15.75">
      <c r="A51" s="19">
        <f>IF(F51&lt;&gt;"",1+MAX($A$8:A50),"")</f>
        <v>37</v>
      </c>
      <c r="B51" s="210"/>
      <c r="C51" s="37" t="s">
        <v>92</v>
      </c>
      <c r="D51" s="23">
        <v>24.5</v>
      </c>
      <c r="E51" s="22">
        <v>0.05</v>
      </c>
      <c r="F51" s="23">
        <f t="shared" si="14"/>
        <v>25.725000000000001</v>
      </c>
      <c r="G51" s="119" t="s">
        <v>39</v>
      </c>
      <c r="H51" s="181">
        <v>290.15999999999997</v>
      </c>
      <c r="I51" s="138">
        <f t="shared" si="5"/>
        <v>7464.366</v>
      </c>
      <c r="J51" s="187">
        <v>144.72999999999999</v>
      </c>
      <c r="K51" s="122">
        <f t="shared" si="15"/>
        <v>41.716294117647053</v>
      </c>
      <c r="L51" s="122">
        <f t="shared" si="7"/>
        <v>0.58730049056864519</v>
      </c>
      <c r="M51" s="123">
        <f t="shared" si="13"/>
        <v>85</v>
      </c>
      <c r="N51" s="124">
        <f t="shared" si="8"/>
        <v>3545.8849999999998</v>
      </c>
      <c r="O51" s="125">
        <f t="shared" si="9"/>
        <v>11010.251</v>
      </c>
      <c r="P51" s="126">
        <f t="shared" si="10"/>
        <v>427.99809523809523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</row>
    <row r="52" spans="1:72" s="27" customFormat="1" ht="15.75">
      <c r="A52" s="19">
        <f>IF(F52&lt;&gt;"",1+MAX($A$8:A51),"")</f>
        <v>38</v>
      </c>
      <c r="B52" s="210"/>
      <c r="C52" s="37" t="s">
        <v>93</v>
      </c>
      <c r="D52" s="23">
        <v>13.64</v>
      </c>
      <c r="E52" s="22">
        <v>0.05</v>
      </c>
      <c r="F52" s="23">
        <f t="shared" si="14"/>
        <v>14.322000000000001</v>
      </c>
      <c r="G52" s="119" t="s">
        <v>39</v>
      </c>
      <c r="H52" s="181">
        <v>277.46550000000002</v>
      </c>
      <c r="I52" s="138">
        <f t="shared" si="5"/>
        <v>3973.8608910000007</v>
      </c>
      <c r="J52" s="187">
        <v>141.57999999999998</v>
      </c>
      <c r="K52" s="122">
        <f t="shared" si="15"/>
        <v>22.71942588235294</v>
      </c>
      <c r="L52" s="122">
        <f t="shared" si="7"/>
        <v>0.60036728351462076</v>
      </c>
      <c r="M52" s="123">
        <f t="shared" si="13"/>
        <v>85</v>
      </c>
      <c r="N52" s="124">
        <f t="shared" si="8"/>
        <v>1931.1511999999998</v>
      </c>
      <c r="O52" s="125">
        <f t="shared" si="9"/>
        <v>5905.0120910000005</v>
      </c>
      <c r="P52" s="126">
        <f t="shared" si="10"/>
        <v>412.30359523809523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</row>
    <row r="53" spans="1:72" s="27" customFormat="1" ht="15.75">
      <c r="A53" s="19">
        <f>IF(F53&lt;&gt;"",1+MAX($A$8:A52),"")</f>
        <v>39</v>
      </c>
      <c r="B53" s="210"/>
      <c r="C53" s="37" t="s">
        <v>94</v>
      </c>
      <c r="D53" s="23">
        <v>16.010000000000002</v>
      </c>
      <c r="E53" s="22">
        <v>0.05</v>
      </c>
      <c r="F53" s="23">
        <f t="shared" si="14"/>
        <v>16.810500000000001</v>
      </c>
      <c r="G53" s="119" t="s">
        <v>39</v>
      </c>
      <c r="H53" s="181">
        <v>15.166666666666666</v>
      </c>
      <c r="I53" s="138">
        <f t="shared" si="5"/>
        <v>254.95925</v>
      </c>
      <c r="J53" s="187">
        <v>32.93</v>
      </c>
      <c r="K53" s="122">
        <f t="shared" si="15"/>
        <v>6.2024623529411773</v>
      </c>
      <c r="L53" s="122">
        <f t="shared" si="7"/>
        <v>2.5812329183115699</v>
      </c>
      <c r="M53" s="123">
        <f t="shared" si="13"/>
        <v>85</v>
      </c>
      <c r="N53" s="124">
        <f t="shared" si="8"/>
        <v>527.2093000000001</v>
      </c>
      <c r="O53" s="125">
        <f t="shared" si="9"/>
        <v>782.1685500000001</v>
      </c>
      <c r="P53" s="126">
        <f t="shared" si="10"/>
        <v>46.528571428571432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</row>
    <row r="54" spans="1:72" s="27" customFormat="1" ht="15.75">
      <c r="A54" s="19">
        <f>IF(F54&lt;&gt;"",1+MAX($A$8:A53),"")</f>
        <v>40</v>
      </c>
      <c r="B54" s="210"/>
      <c r="C54" s="37" t="s">
        <v>95</v>
      </c>
      <c r="D54" s="23">
        <v>34.28</v>
      </c>
      <c r="E54" s="22">
        <v>0.05</v>
      </c>
      <c r="F54" s="23">
        <f t="shared" si="14"/>
        <v>35.994</v>
      </c>
      <c r="G54" s="119" t="s">
        <v>39</v>
      </c>
      <c r="H54" s="181">
        <v>12.133333333333333</v>
      </c>
      <c r="I54" s="138">
        <f t="shared" si="5"/>
        <v>436.72719999999998</v>
      </c>
      <c r="J54" s="187">
        <v>26.35</v>
      </c>
      <c r="K54" s="122">
        <f t="shared" si="15"/>
        <v>10.626800000000001</v>
      </c>
      <c r="L54" s="122">
        <f t="shared" si="7"/>
        <v>3.225806451612903</v>
      </c>
      <c r="M54" s="123">
        <f t="shared" si="13"/>
        <v>85</v>
      </c>
      <c r="N54" s="124">
        <f t="shared" si="8"/>
        <v>903.27800000000013</v>
      </c>
      <c r="O54" s="125">
        <f t="shared" si="9"/>
        <v>1340.0052000000001</v>
      </c>
      <c r="P54" s="126">
        <f t="shared" si="10"/>
        <v>37.228571428571428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</row>
    <row r="55" spans="1:72" s="27" customFormat="1" ht="15.75">
      <c r="A55" s="19">
        <f>IF(F55&lt;&gt;"",1+MAX($A$8:A54),"")</f>
        <v>41</v>
      </c>
      <c r="B55" s="210"/>
      <c r="C55" s="37" t="s">
        <v>96</v>
      </c>
      <c r="D55" s="23">
        <v>10.38</v>
      </c>
      <c r="E55" s="22">
        <v>0.05</v>
      </c>
      <c r="F55" s="23">
        <f t="shared" si="14"/>
        <v>10.899000000000001</v>
      </c>
      <c r="G55" s="119" t="s">
        <v>39</v>
      </c>
      <c r="H55" s="181">
        <v>21.233333333333334</v>
      </c>
      <c r="I55" s="138">
        <f t="shared" si="5"/>
        <v>231.42210000000003</v>
      </c>
      <c r="J55" s="187">
        <v>46.11</v>
      </c>
      <c r="K55" s="122">
        <f t="shared" si="15"/>
        <v>5.6308447058823532</v>
      </c>
      <c r="L55" s="122">
        <f t="shared" si="7"/>
        <v>1.8434179136846671</v>
      </c>
      <c r="M55" s="123">
        <f t="shared" si="13"/>
        <v>85</v>
      </c>
      <c r="N55" s="124">
        <f t="shared" si="8"/>
        <v>478.62180000000001</v>
      </c>
      <c r="O55" s="125">
        <f t="shared" si="9"/>
        <v>710.04390000000001</v>
      </c>
      <c r="P55" s="126">
        <f t="shared" si="10"/>
        <v>65.147619047619045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</row>
    <row r="56" spans="1:72" s="27" customFormat="1" ht="15.75">
      <c r="A56" s="19">
        <f>IF(F56&lt;&gt;"",1+MAX($A$8:A55),"")</f>
        <v>42</v>
      </c>
      <c r="B56" s="210"/>
      <c r="C56" s="37" t="s">
        <v>97</v>
      </c>
      <c r="D56" s="23">
        <v>39.74</v>
      </c>
      <c r="E56" s="22">
        <v>0.05</v>
      </c>
      <c r="F56" s="23">
        <f t="shared" si="11"/>
        <v>41.727000000000004</v>
      </c>
      <c r="G56" s="119" t="s">
        <v>39</v>
      </c>
      <c r="H56" s="181">
        <v>9.1</v>
      </c>
      <c r="I56" s="138">
        <f t="shared" si="5"/>
        <v>379.71570000000003</v>
      </c>
      <c r="J56" s="187">
        <v>19.760000000000002</v>
      </c>
      <c r="K56" s="122">
        <f t="shared" si="12"/>
        <v>9.2383811764705897</v>
      </c>
      <c r="L56" s="122">
        <f t="shared" si="7"/>
        <v>4.3016194331983799</v>
      </c>
      <c r="M56" s="123">
        <f t="shared" si="13"/>
        <v>85</v>
      </c>
      <c r="N56" s="124">
        <f t="shared" si="8"/>
        <v>785.26240000000007</v>
      </c>
      <c r="O56" s="125">
        <f t="shared" si="9"/>
        <v>1164.9781</v>
      </c>
      <c r="P56" s="126">
        <f t="shared" si="10"/>
        <v>27.919047619047618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</row>
    <row r="57" spans="1:72" s="27" customFormat="1" ht="15.75">
      <c r="A57" s="19">
        <f>IF(F57&lt;&gt;"",1+MAX($A$8:A56),"")</f>
        <v>43</v>
      </c>
      <c r="B57" s="210"/>
      <c r="C57" s="37" t="s">
        <v>98</v>
      </c>
      <c r="D57" s="23">
        <v>5.83</v>
      </c>
      <c r="E57" s="22">
        <v>0.05</v>
      </c>
      <c r="F57" s="23">
        <f t="shared" si="11"/>
        <v>6.1215000000000002</v>
      </c>
      <c r="G57" s="119" t="s">
        <v>39</v>
      </c>
      <c r="H57" s="181">
        <v>35.712000000000003</v>
      </c>
      <c r="I57" s="138">
        <f t="shared" si="5"/>
        <v>218.61100800000003</v>
      </c>
      <c r="J57" s="187">
        <v>58.73</v>
      </c>
      <c r="K57" s="122">
        <f t="shared" si="12"/>
        <v>4.0281870588235291</v>
      </c>
      <c r="L57" s="122">
        <f t="shared" si="7"/>
        <v>1.4473012089221864</v>
      </c>
      <c r="M57" s="123">
        <f t="shared" si="13"/>
        <v>85</v>
      </c>
      <c r="N57" s="124">
        <f t="shared" si="8"/>
        <v>342.39589999999998</v>
      </c>
      <c r="O57" s="125">
        <f t="shared" si="9"/>
        <v>561.00690800000007</v>
      </c>
      <c r="P57" s="126">
        <f t="shared" si="10"/>
        <v>91.64533333333334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</row>
    <row r="58" spans="1:72" s="27" customFormat="1" ht="15.75">
      <c r="A58" s="19">
        <f>IF(F58&lt;&gt;"",1+MAX($A$8:A57),"")</f>
        <v>44</v>
      </c>
      <c r="B58" s="210"/>
      <c r="C58" s="37" t="s">
        <v>99</v>
      </c>
      <c r="D58" s="23">
        <v>40.25</v>
      </c>
      <c r="E58" s="22">
        <v>0.05</v>
      </c>
      <c r="F58" s="23">
        <f t="shared" si="11"/>
        <v>42.262500000000003</v>
      </c>
      <c r="G58" s="119" t="s">
        <v>39</v>
      </c>
      <c r="H58" s="181">
        <v>36.456000000000003</v>
      </c>
      <c r="I58" s="138">
        <f t="shared" si="5"/>
        <v>1540.7217000000003</v>
      </c>
      <c r="J58" s="187">
        <v>58.73</v>
      </c>
      <c r="K58" s="122">
        <f t="shared" si="12"/>
        <v>27.810382352941172</v>
      </c>
      <c r="L58" s="122">
        <f t="shared" si="7"/>
        <v>1.4473012089221866</v>
      </c>
      <c r="M58" s="123">
        <f t="shared" si="13"/>
        <v>85</v>
      </c>
      <c r="N58" s="124">
        <f t="shared" si="8"/>
        <v>2363.8824999999997</v>
      </c>
      <c r="O58" s="125">
        <f t="shared" si="9"/>
        <v>3904.6041999999998</v>
      </c>
      <c r="P58" s="126">
        <f t="shared" si="10"/>
        <v>92.389333333333326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</row>
    <row r="59" spans="1:72" s="27" customFormat="1" ht="15.75">
      <c r="A59" s="19">
        <f>IF(F59&lt;&gt;"",1+MAX($A$8:A58),"")</f>
        <v>45</v>
      </c>
      <c r="B59" s="210"/>
      <c r="C59" s="37" t="s">
        <v>100</v>
      </c>
      <c r="D59" s="23">
        <v>2.77</v>
      </c>
      <c r="E59" s="22">
        <v>0.05</v>
      </c>
      <c r="F59" s="23">
        <f t="shared" si="11"/>
        <v>2.9085000000000001</v>
      </c>
      <c r="G59" s="119" t="s">
        <v>39</v>
      </c>
      <c r="H59" s="181">
        <v>35.712000000000003</v>
      </c>
      <c r="I59" s="138">
        <f t="shared" si="5"/>
        <v>103.86835200000002</v>
      </c>
      <c r="J59" s="187">
        <v>58.73</v>
      </c>
      <c r="K59" s="122">
        <f t="shared" si="12"/>
        <v>1.9139070588235294</v>
      </c>
      <c r="L59" s="122">
        <f t="shared" si="7"/>
        <v>1.4473012089221864</v>
      </c>
      <c r="M59" s="123">
        <f t="shared" si="13"/>
        <v>85</v>
      </c>
      <c r="N59" s="124">
        <f t="shared" si="8"/>
        <v>162.68209999999999</v>
      </c>
      <c r="O59" s="125">
        <f t="shared" si="9"/>
        <v>266.55045200000001</v>
      </c>
      <c r="P59" s="126">
        <f t="shared" si="10"/>
        <v>91.645333333333326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</row>
    <row r="60" spans="1:72" s="27" customFormat="1" ht="15.75">
      <c r="A60" s="19">
        <f>IF(F60&lt;&gt;"",1+MAX($A$8:A59),"")</f>
        <v>46</v>
      </c>
      <c r="B60" s="210"/>
      <c r="C60" s="37" t="s">
        <v>101</v>
      </c>
      <c r="D60" s="23">
        <v>10.02</v>
      </c>
      <c r="E60" s="22">
        <v>0.05</v>
      </c>
      <c r="F60" s="23">
        <f>(1+E60)*D60</f>
        <v>10.521000000000001</v>
      </c>
      <c r="G60" s="119" t="s">
        <v>39</v>
      </c>
      <c r="H60" s="181">
        <v>57.250799999999998</v>
      </c>
      <c r="I60" s="138">
        <f t="shared" si="5"/>
        <v>602.33566680000001</v>
      </c>
      <c r="J60" s="187">
        <v>71.740000000000009</v>
      </c>
      <c r="K60" s="122">
        <f>N60/M60</f>
        <v>8.4568800000000017</v>
      </c>
      <c r="L60" s="122">
        <f t="shared" si="7"/>
        <v>1.1848341232227486</v>
      </c>
      <c r="M60" s="123">
        <f t="shared" si="13"/>
        <v>85</v>
      </c>
      <c r="N60" s="124">
        <f t="shared" si="8"/>
        <v>718.83480000000009</v>
      </c>
      <c r="O60" s="125">
        <f t="shared" si="9"/>
        <v>1321.1704668000002</v>
      </c>
      <c r="P60" s="126">
        <f t="shared" si="10"/>
        <v>125.57460952380953</v>
      </c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</row>
    <row r="61" spans="1:72" s="27" customFormat="1" ht="15.75">
      <c r="A61" s="19">
        <f>IF(F61&lt;&gt;"",1+MAX($A$8:A60),"")</f>
        <v>47</v>
      </c>
      <c r="B61" s="190"/>
      <c r="C61" s="37" t="s">
        <v>102</v>
      </c>
      <c r="D61" s="23">
        <v>7.16</v>
      </c>
      <c r="E61" s="22">
        <v>0.05</v>
      </c>
      <c r="F61" s="23">
        <f t="shared" si="11"/>
        <v>7.5180000000000007</v>
      </c>
      <c r="G61" s="119" t="s">
        <v>39</v>
      </c>
      <c r="H61" s="181">
        <v>9.1</v>
      </c>
      <c r="I61" s="138">
        <f t="shared" si="5"/>
        <v>68.413800000000009</v>
      </c>
      <c r="J61" s="187">
        <v>19.760000000000002</v>
      </c>
      <c r="K61" s="122">
        <f t="shared" si="12"/>
        <v>1.664489411764706</v>
      </c>
      <c r="L61" s="122">
        <f t="shared" si="7"/>
        <v>4.3016194331983808</v>
      </c>
      <c r="M61" s="123">
        <f t="shared" si="13"/>
        <v>85</v>
      </c>
      <c r="N61" s="124">
        <f t="shared" si="8"/>
        <v>141.48160000000001</v>
      </c>
      <c r="O61" s="125">
        <f t="shared" si="9"/>
        <v>209.89540000000002</v>
      </c>
      <c r="P61" s="126">
        <f t="shared" si="10"/>
        <v>27.919047619047621</v>
      </c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</row>
    <row r="62" spans="1:72" s="27" customFormat="1" ht="15.75">
      <c r="A62" s="19" t="str">
        <f>IF(F62&lt;&gt;"",1+MAX($A$8:A61),"")</f>
        <v/>
      </c>
      <c r="B62" s="189" t="s">
        <v>175</v>
      </c>
      <c r="C62" s="252" t="s">
        <v>205</v>
      </c>
      <c r="D62" s="23"/>
      <c r="E62" s="22"/>
      <c r="F62" s="52"/>
      <c r="G62" s="119"/>
      <c r="H62" s="179"/>
      <c r="I62" s="24"/>
      <c r="J62" s="186"/>
      <c r="K62" s="117"/>
      <c r="L62" s="122"/>
      <c r="M62" s="123"/>
      <c r="N62" s="124"/>
      <c r="O62" s="125"/>
      <c r="P62" s="1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</row>
    <row r="63" spans="1:72" s="27" customFormat="1" ht="15.75">
      <c r="A63" s="19">
        <f>IF(F63&lt;&gt;"",1+MAX($A$8:A61),"")</f>
        <v>48</v>
      </c>
      <c r="B63" s="210"/>
      <c r="C63" s="37" t="s">
        <v>204</v>
      </c>
      <c r="D63" s="23">
        <v>200</v>
      </c>
      <c r="E63" s="22">
        <v>0.05</v>
      </c>
      <c r="F63" s="23">
        <f t="shared" ref="F63" si="16">(1+E63)*D63</f>
        <v>210</v>
      </c>
      <c r="G63" s="119" t="s">
        <v>39</v>
      </c>
      <c r="H63" s="181">
        <v>6.02</v>
      </c>
      <c r="I63" s="138">
        <f t="shared" ref="I63" si="17">H63*F63</f>
        <v>1264.1999999999998</v>
      </c>
      <c r="J63" s="187">
        <v>9.6199999999999992</v>
      </c>
      <c r="K63" s="122">
        <f t="shared" ref="K63" si="18">N63/M63</f>
        <v>22.635294117647057</v>
      </c>
      <c r="L63" s="122">
        <f t="shared" ref="L63:L71" si="19">D63/K63</f>
        <v>8.8357588357588366</v>
      </c>
      <c r="M63" s="123">
        <f>M$24</f>
        <v>85</v>
      </c>
      <c r="N63" s="124">
        <f t="shared" ref="N63:N71" si="20">D63*J63</f>
        <v>1923.9999999999998</v>
      </c>
      <c r="O63" s="125">
        <f t="shared" ref="O63:O71" si="21">N63+I63</f>
        <v>3188.2</v>
      </c>
      <c r="P63" s="126">
        <f t="shared" ref="P63:P71" si="22">O63/F63</f>
        <v>15.181904761904761</v>
      </c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</row>
    <row r="64" spans="1:72" s="27" customFormat="1" ht="15.75">
      <c r="A64" s="19">
        <f>IF(F64&lt;&gt;"",1+MAX($A$8:A62),"")</f>
        <v>48</v>
      </c>
      <c r="B64" s="210"/>
      <c r="C64" s="37" t="s">
        <v>103</v>
      </c>
      <c r="D64" s="23">
        <v>531.37</v>
      </c>
      <c r="E64" s="22">
        <v>0.05</v>
      </c>
      <c r="F64" s="23">
        <f t="shared" ref="F64" si="23">(1+E64)*D64</f>
        <v>557.93849999999998</v>
      </c>
      <c r="G64" s="119" t="s">
        <v>39</v>
      </c>
      <c r="H64" s="180">
        <v>1.65</v>
      </c>
      <c r="I64" s="24">
        <f t="shared" ref="I64:I65" si="24">H64*F64</f>
        <v>920.59852499999988</v>
      </c>
      <c r="J64" s="187">
        <v>8.39</v>
      </c>
      <c r="K64" s="122">
        <f t="shared" ref="K64" si="25">N64/M64</f>
        <v>52.449344705882353</v>
      </c>
      <c r="L64" s="122">
        <f t="shared" si="19"/>
        <v>10.131108462455304</v>
      </c>
      <c r="M64" s="123">
        <f>M$24</f>
        <v>85</v>
      </c>
      <c r="N64" s="124">
        <f t="shared" si="20"/>
        <v>4458.1943000000001</v>
      </c>
      <c r="O64" s="125">
        <f t="shared" si="21"/>
        <v>5378.7928250000004</v>
      </c>
      <c r="P64" s="126">
        <f t="shared" si="22"/>
        <v>9.6404761904761909</v>
      </c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</row>
    <row r="65" spans="1:72" s="27" customFormat="1" ht="15.75">
      <c r="A65" s="19">
        <f>IF(F65&lt;&gt;"",1+MAX($A$8:A64),"")</f>
        <v>49</v>
      </c>
      <c r="B65" s="210"/>
      <c r="C65" s="37" t="s">
        <v>104</v>
      </c>
      <c r="D65" s="23">
        <v>203</v>
      </c>
      <c r="E65" s="22">
        <v>0.05</v>
      </c>
      <c r="F65" s="23">
        <f t="shared" ref="F65:F74" si="26">(1+E65)*D65</f>
        <v>213.15</v>
      </c>
      <c r="G65" s="119" t="s">
        <v>39</v>
      </c>
      <c r="H65" s="181">
        <v>2.38</v>
      </c>
      <c r="I65" s="138">
        <f t="shared" si="24"/>
        <v>507.29699999999997</v>
      </c>
      <c r="J65" s="187">
        <v>8.74</v>
      </c>
      <c r="K65" s="122">
        <f t="shared" ref="K65:K74" si="27">N65/M65</f>
        <v>20.873176470588234</v>
      </c>
      <c r="L65" s="122">
        <f t="shared" si="19"/>
        <v>9.7254004576659039</v>
      </c>
      <c r="M65" s="123">
        <f t="shared" ref="M65:M74" si="28">M$24</f>
        <v>85</v>
      </c>
      <c r="N65" s="124">
        <f t="shared" si="20"/>
        <v>1774.22</v>
      </c>
      <c r="O65" s="125">
        <f t="shared" si="21"/>
        <v>2281.5169999999998</v>
      </c>
      <c r="P65" s="126">
        <f t="shared" si="22"/>
        <v>10.703809523809523</v>
      </c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</row>
    <row r="66" spans="1:72" s="27" customFormat="1" ht="15.75">
      <c r="A66" s="19">
        <f>IF(F66&lt;&gt;"",1+MAX($A$8:A65),"")</f>
        <v>50</v>
      </c>
      <c r="B66" s="210"/>
      <c r="C66" s="37" t="s">
        <v>105</v>
      </c>
      <c r="D66" s="23">
        <v>128.41999999999999</v>
      </c>
      <c r="E66" s="22">
        <v>0.05</v>
      </c>
      <c r="F66" s="23">
        <f t="shared" si="26"/>
        <v>134.84099999999998</v>
      </c>
      <c r="G66" s="119" t="s">
        <v>39</v>
      </c>
      <c r="H66" s="180">
        <v>6.68</v>
      </c>
      <c r="I66" s="24">
        <f t="shared" ref="I66:I74" si="29">H66*F66</f>
        <v>900.73787999999979</v>
      </c>
      <c r="J66" s="187">
        <v>10.23</v>
      </c>
      <c r="K66" s="122">
        <f t="shared" si="27"/>
        <v>15.455724705882352</v>
      </c>
      <c r="L66" s="122">
        <f t="shared" si="19"/>
        <v>8.3088954056695989</v>
      </c>
      <c r="M66" s="123">
        <f t="shared" si="28"/>
        <v>85</v>
      </c>
      <c r="N66" s="124">
        <f t="shared" si="20"/>
        <v>1313.7366</v>
      </c>
      <c r="O66" s="125">
        <f t="shared" si="21"/>
        <v>2214.4744799999999</v>
      </c>
      <c r="P66" s="126">
        <f t="shared" si="22"/>
        <v>16.422857142857143</v>
      </c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</row>
    <row r="67" spans="1:72" s="27" customFormat="1" ht="15.75">
      <c r="A67" s="19">
        <f>IF(F67&lt;&gt;"",1+MAX($A$8:A66),"")</f>
        <v>51</v>
      </c>
      <c r="B67" s="210"/>
      <c r="C67" s="37" t="s">
        <v>106</v>
      </c>
      <c r="D67" s="23">
        <v>53.39</v>
      </c>
      <c r="E67" s="22">
        <v>0.05</v>
      </c>
      <c r="F67" s="23">
        <f t="shared" si="26"/>
        <v>56.0595</v>
      </c>
      <c r="G67" s="119" t="s">
        <v>39</v>
      </c>
      <c r="H67" s="180">
        <v>4.07</v>
      </c>
      <c r="I67" s="24">
        <f t="shared" si="29"/>
        <v>228.16216500000002</v>
      </c>
      <c r="J67" s="187">
        <v>9.27</v>
      </c>
      <c r="K67" s="122">
        <f t="shared" si="27"/>
        <v>5.8226505882352937</v>
      </c>
      <c r="L67" s="122">
        <f t="shared" si="19"/>
        <v>9.1693635382955776</v>
      </c>
      <c r="M67" s="123">
        <f t="shared" si="28"/>
        <v>85</v>
      </c>
      <c r="N67" s="124">
        <f t="shared" si="20"/>
        <v>494.92529999999999</v>
      </c>
      <c r="O67" s="125">
        <f t="shared" si="21"/>
        <v>723.08746500000007</v>
      </c>
      <c r="P67" s="126">
        <f t="shared" si="22"/>
        <v>12.898571428571429</v>
      </c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</row>
    <row r="68" spans="1:72" s="27" customFormat="1" ht="15.75">
      <c r="A68" s="19">
        <f>IF(F68&lt;&gt;"",1+MAX($A$8:A67),"")</f>
        <v>52</v>
      </c>
      <c r="B68" s="210"/>
      <c r="C68" s="37" t="s">
        <v>107</v>
      </c>
      <c r="D68" s="23">
        <v>531.37</v>
      </c>
      <c r="E68" s="22">
        <v>0.05</v>
      </c>
      <c r="F68" s="23">
        <f t="shared" si="26"/>
        <v>557.93849999999998</v>
      </c>
      <c r="G68" s="119" t="s">
        <v>39</v>
      </c>
      <c r="H68" s="181">
        <v>3.46</v>
      </c>
      <c r="I68" s="138">
        <f t="shared" si="29"/>
        <v>1930.4672099999998</v>
      </c>
      <c r="J68" s="187">
        <v>9.09</v>
      </c>
      <c r="K68" s="122">
        <f t="shared" si="27"/>
        <v>56.82533294117647</v>
      </c>
      <c r="L68" s="122">
        <f t="shared" si="19"/>
        <v>9.3509350935093511</v>
      </c>
      <c r="M68" s="123">
        <f t="shared" si="28"/>
        <v>85</v>
      </c>
      <c r="N68" s="124">
        <f t="shared" si="20"/>
        <v>4830.1532999999999</v>
      </c>
      <c r="O68" s="125">
        <f t="shared" si="21"/>
        <v>6760.6205099999997</v>
      </c>
      <c r="P68" s="126">
        <f t="shared" si="22"/>
        <v>12.117142857142857</v>
      </c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</row>
    <row r="69" spans="1:72" s="27" customFormat="1" ht="15.75">
      <c r="A69" s="19">
        <f>IF(F69&lt;&gt;"",1+MAX($A$8:A68),"")</f>
        <v>53</v>
      </c>
      <c r="B69" s="210"/>
      <c r="C69" s="37" t="s">
        <v>108</v>
      </c>
      <c r="D69" s="23">
        <v>53.39</v>
      </c>
      <c r="E69" s="22">
        <v>0.05</v>
      </c>
      <c r="F69" s="23">
        <f t="shared" si="26"/>
        <v>56.0595</v>
      </c>
      <c r="G69" s="119" t="s">
        <v>39</v>
      </c>
      <c r="H69" s="181">
        <v>6.02</v>
      </c>
      <c r="I69" s="138">
        <f t="shared" si="29"/>
        <v>337.47818999999998</v>
      </c>
      <c r="J69" s="187">
        <v>9.6199999999999992</v>
      </c>
      <c r="K69" s="122">
        <f t="shared" si="27"/>
        <v>6.0424917647058827</v>
      </c>
      <c r="L69" s="122">
        <f t="shared" si="19"/>
        <v>8.8357588357588348</v>
      </c>
      <c r="M69" s="123">
        <f t="shared" si="28"/>
        <v>85</v>
      </c>
      <c r="N69" s="124">
        <f t="shared" si="20"/>
        <v>513.61180000000002</v>
      </c>
      <c r="O69" s="125">
        <f t="shared" si="21"/>
        <v>851.08998999999994</v>
      </c>
      <c r="P69" s="126">
        <f t="shared" si="22"/>
        <v>15.181904761904761</v>
      </c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</row>
    <row r="70" spans="1:72" s="27" customFormat="1" ht="15.75">
      <c r="A70" s="19">
        <f>IF(F70&lt;&gt;"",1+MAX($A$8:A69),"")</f>
        <v>54</v>
      </c>
      <c r="B70" s="210"/>
      <c r="C70" s="37" t="s">
        <v>109</v>
      </c>
      <c r="D70" s="23">
        <v>149.77000000000001</v>
      </c>
      <c r="E70" s="22">
        <v>0.05</v>
      </c>
      <c r="F70" s="23">
        <f t="shared" ref="F70:F71" si="30">(1+E70)*D70</f>
        <v>157.25850000000003</v>
      </c>
      <c r="G70" s="119" t="s">
        <v>39</v>
      </c>
      <c r="H70" s="181">
        <v>2.38</v>
      </c>
      <c r="I70" s="138">
        <f t="shared" si="29"/>
        <v>374.27523000000002</v>
      </c>
      <c r="J70" s="187">
        <v>8.74</v>
      </c>
      <c r="K70" s="122">
        <f t="shared" ref="K70:K71" si="31">N70/M70</f>
        <v>15.399880000000001</v>
      </c>
      <c r="L70" s="122">
        <f t="shared" si="19"/>
        <v>9.7254004576659039</v>
      </c>
      <c r="M70" s="123">
        <f t="shared" si="28"/>
        <v>85</v>
      </c>
      <c r="N70" s="124">
        <f t="shared" si="20"/>
        <v>1308.9898000000001</v>
      </c>
      <c r="O70" s="125">
        <f t="shared" si="21"/>
        <v>1683.26503</v>
      </c>
      <c r="P70" s="126">
        <f t="shared" si="22"/>
        <v>10.703809523809522</v>
      </c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</row>
    <row r="71" spans="1:72" s="27" customFormat="1" ht="15.75">
      <c r="A71" s="19">
        <f>IF(F71&lt;&gt;"",1+MAX($A$8:A70),"")</f>
        <v>55</v>
      </c>
      <c r="B71" s="210"/>
      <c r="C71" s="37" t="s">
        <v>110</v>
      </c>
      <c r="D71" s="23">
        <v>128.41999999999999</v>
      </c>
      <c r="E71" s="22">
        <v>0.05</v>
      </c>
      <c r="F71" s="23">
        <f t="shared" si="30"/>
        <v>134.84099999999998</v>
      </c>
      <c r="G71" s="119" t="s">
        <v>39</v>
      </c>
      <c r="H71" s="180">
        <v>8.67</v>
      </c>
      <c r="I71" s="24">
        <f t="shared" ref="I71" si="32">H71*F71</f>
        <v>1169.0714699999999</v>
      </c>
      <c r="J71" s="187">
        <v>11.72</v>
      </c>
      <c r="K71" s="122">
        <f t="shared" si="31"/>
        <v>17.706851764705881</v>
      </c>
      <c r="L71" s="122">
        <f t="shared" si="19"/>
        <v>7.2525597269624571</v>
      </c>
      <c r="M71" s="123">
        <f t="shared" si="28"/>
        <v>85</v>
      </c>
      <c r="N71" s="124">
        <f t="shared" si="20"/>
        <v>1505.0824</v>
      </c>
      <c r="O71" s="125">
        <f t="shared" si="21"/>
        <v>2674.1538700000001</v>
      </c>
      <c r="P71" s="126">
        <f t="shared" si="22"/>
        <v>19.831904761904767</v>
      </c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</row>
    <row r="72" spans="1:72" s="27" customFormat="1" ht="31.5">
      <c r="A72" s="19" t="str">
        <f>IF(F72&lt;&gt;"",1+MAX($A$8:A71),"")</f>
        <v/>
      </c>
      <c r="B72" s="210"/>
      <c r="C72" s="173" t="s">
        <v>183</v>
      </c>
      <c r="D72" s="164"/>
      <c r="E72" s="165"/>
      <c r="F72" s="164"/>
      <c r="G72" s="137"/>
      <c r="H72" s="181"/>
      <c r="I72" s="138"/>
      <c r="J72" s="187"/>
      <c r="K72" s="161"/>
      <c r="L72" s="161"/>
      <c r="M72" s="162"/>
      <c r="N72" s="163"/>
      <c r="O72" s="172"/>
      <c r="P72" s="139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</row>
    <row r="73" spans="1:72" s="27" customFormat="1" ht="15.75">
      <c r="A73" s="19">
        <f>IF(F73&lt;&gt;"",1+MAX($A$8:A72),"")</f>
        <v>56</v>
      </c>
      <c r="B73" s="210"/>
      <c r="C73" s="37" t="s">
        <v>203</v>
      </c>
      <c r="D73" s="23">
        <v>189.31</v>
      </c>
      <c r="E73" s="22">
        <v>0.05</v>
      </c>
      <c r="F73" s="23">
        <f t="shared" si="26"/>
        <v>198.77550000000002</v>
      </c>
      <c r="G73" s="119" t="s">
        <v>39</v>
      </c>
      <c r="H73" s="180">
        <v>17.64</v>
      </c>
      <c r="I73" s="24">
        <f t="shared" si="29"/>
        <v>3506.3998200000005</v>
      </c>
      <c r="J73" s="187">
        <v>18.010000000000002</v>
      </c>
      <c r="K73" s="122">
        <f t="shared" si="27"/>
        <v>40.11144823529412</v>
      </c>
      <c r="L73" s="122">
        <f>D73/K73</f>
        <v>4.7196002220988342</v>
      </c>
      <c r="M73" s="123">
        <f t="shared" si="28"/>
        <v>85</v>
      </c>
      <c r="N73" s="124">
        <f>D73*J73</f>
        <v>3409.4731000000002</v>
      </c>
      <c r="O73" s="125">
        <f>N73+I73</f>
        <v>6915.8729200000007</v>
      </c>
      <c r="P73" s="126">
        <f>O73/F73</f>
        <v>34.792380952380952</v>
      </c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</row>
    <row r="74" spans="1:72" s="27" customFormat="1" ht="15.75">
      <c r="A74" s="19">
        <f>IF(F74&lt;&gt;"",1+MAX($A$8:A73),"")</f>
        <v>57</v>
      </c>
      <c r="B74" s="190"/>
      <c r="C74" s="37" t="s">
        <v>206</v>
      </c>
      <c r="D74" s="23">
        <v>188.98</v>
      </c>
      <c r="E74" s="22">
        <v>0.05</v>
      </c>
      <c r="F74" s="23">
        <f t="shared" si="26"/>
        <v>198.429</v>
      </c>
      <c r="G74" s="119" t="s">
        <v>39</v>
      </c>
      <c r="H74" s="180">
        <v>17.64</v>
      </c>
      <c r="I74" s="24">
        <f t="shared" si="29"/>
        <v>3500.2875600000002</v>
      </c>
      <c r="J74" s="187">
        <v>18.010000000000002</v>
      </c>
      <c r="K74" s="122">
        <f t="shared" si="27"/>
        <v>40.041527058823533</v>
      </c>
      <c r="L74" s="122">
        <f>D74/K74</f>
        <v>4.7196002220988333</v>
      </c>
      <c r="M74" s="123">
        <f t="shared" si="28"/>
        <v>85</v>
      </c>
      <c r="N74" s="124">
        <f>D74*J74</f>
        <v>3403.5298000000003</v>
      </c>
      <c r="O74" s="125">
        <f>N74+I74</f>
        <v>6903.8173600000009</v>
      </c>
      <c r="P74" s="126">
        <f>O74/F74</f>
        <v>34.79238095238096</v>
      </c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</row>
    <row r="75" spans="1:72" s="27" customFormat="1" ht="15.75">
      <c r="A75" s="19" t="str">
        <f>IF(F75&lt;&gt;"",1+MAX($A$8:A74),"")</f>
        <v/>
      </c>
      <c r="B75" s="189" t="s">
        <v>173</v>
      </c>
      <c r="C75" s="252" t="s">
        <v>46</v>
      </c>
      <c r="D75" s="23"/>
      <c r="E75" s="22"/>
      <c r="F75" s="23"/>
      <c r="G75" s="119"/>
      <c r="H75" s="179"/>
      <c r="I75" s="24"/>
      <c r="J75" s="186"/>
      <c r="K75" s="117"/>
      <c r="L75" s="122"/>
      <c r="M75" s="123"/>
      <c r="N75" s="124"/>
      <c r="O75" s="125"/>
      <c r="P75" s="1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</row>
    <row r="76" spans="1:72" s="27" customFormat="1" ht="31.5">
      <c r="A76" s="19">
        <f>IF(F76&lt;&gt;"",1+MAX($A$8:A75),"")</f>
        <v>58</v>
      </c>
      <c r="B76" s="210"/>
      <c r="C76" s="37" t="s">
        <v>184</v>
      </c>
      <c r="D76" s="23">
        <v>1</v>
      </c>
      <c r="E76" s="22">
        <v>0</v>
      </c>
      <c r="F76" s="23">
        <f t="shared" ref="F76:F92" si="33">(1+E76)*D76</f>
        <v>1</v>
      </c>
      <c r="G76" s="119" t="s">
        <v>40</v>
      </c>
      <c r="H76" s="180">
        <v>132800</v>
      </c>
      <c r="I76" s="24">
        <f t="shared" ref="I76:I92" si="34">H76*F76</f>
        <v>132800</v>
      </c>
      <c r="J76" s="187">
        <v>17408.84</v>
      </c>
      <c r="K76" s="122">
        <f t="shared" ref="K76:K92" si="35">N76/M76</f>
        <v>204.80988235294117</v>
      </c>
      <c r="L76" s="122">
        <f t="shared" ref="L76:L107" si="36">D76/K76</f>
        <v>4.8825768977140346E-3</v>
      </c>
      <c r="M76" s="123">
        <f t="shared" ref="M76:M115" si="37">M$24</f>
        <v>85</v>
      </c>
      <c r="N76" s="124">
        <f t="shared" ref="N76:N107" si="38">D76*J76</f>
        <v>17408.84</v>
      </c>
      <c r="O76" s="125">
        <f t="shared" ref="O76:O107" si="39">N76+I76</f>
        <v>150208.84</v>
      </c>
      <c r="P76" s="126">
        <f t="shared" ref="P76:P107" si="40">O76/F76</f>
        <v>150208.84</v>
      </c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</row>
    <row r="77" spans="1:72" s="27" customFormat="1" ht="15.75">
      <c r="A77" s="19">
        <f>IF(F77&lt;&gt;"",1+MAX($A$8:A76),"")</f>
        <v>59</v>
      </c>
      <c r="B77" s="210"/>
      <c r="C77" s="37" t="s">
        <v>120</v>
      </c>
      <c r="D77" s="23">
        <v>1</v>
      </c>
      <c r="E77" s="22">
        <v>0</v>
      </c>
      <c r="F77" s="23">
        <f t="shared" si="33"/>
        <v>1</v>
      </c>
      <c r="G77" s="119" t="s">
        <v>40</v>
      </c>
      <c r="H77" s="180">
        <v>13740.56</v>
      </c>
      <c r="I77" s="24">
        <f t="shared" si="34"/>
        <v>13740.56</v>
      </c>
      <c r="J77" s="187">
        <v>2401.6800000000003</v>
      </c>
      <c r="K77" s="122">
        <f t="shared" si="35"/>
        <v>28.255058823529414</v>
      </c>
      <c r="L77" s="122">
        <f t="shared" si="36"/>
        <v>3.5391892342027248E-2</v>
      </c>
      <c r="M77" s="123">
        <f t="shared" si="37"/>
        <v>85</v>
      </c>
      <c r="N77" s="124">
        <f t="shared" si="38"/>
        <v>2401.6800000000003</v>
      </c>
      <c r="O77" s="125">
        <f t="shared" si="39"/>
        <v>16142.24</v>
      </c>
      <c r="P77" s="126">
        <f t="shared" si="40"/>
        <v>16142.24</v>
      </c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</row>
    <row r="78" spans="1:72" s="27" customFormat="1" ht="15.75">
      <c r="A78" s="19">
        <f>IF(F78&lt;&gt;"",1+MAX($A$8:A77),"")</f>
        <v>60</v>
      </c>
      <c r="B78" s="210"/>
      <c r="C78" s="37" t="s">
        <v>121</v>
      </c>
      <c r="D78" s="23">
        <v>1</v>
      </c>
      <c r="E78" s="22">
        <v>0</v>
      </c>
      <c r="F78" s="23">
        <f t="shared" si="33"/>
        <v>1</v>
      </c>
      <c r="G78" s="119" t="s">
        <v>40</v>
      </c>
      <c r="H78" s="180">
        <v>13740.56</v>
      </c>
      <c r="I78" s="24">
        <f t="shared" ref="I78" si="41">H78*F78</f>
        <v>13740.56</v>
      </c>
      <c r="J78" s="187">
        <v>2401.6800000000003</v>
      </c>
      <c r="K78" s="122">
        <f t="shared" si="35"/>
        <v>28.255058823529414</v>
      </c>
      <c r="L78" s="122">
        <f t="shared" si="36"/>
        <v>3.5391892342027248E-2</v>
      </c>
      <c r="M78" s="123">
        <f t="shared" si="37"/>
        <v>85</v>
      </c>
      <c r="N78" s="124">
        <f t="shared" si="38"/>
        <v>2401.6800000000003</v>
      </c>
      <c r="O78" s="125">
        <f t="shared" si="39"/>
        <v>16142.24</v>
      </c>
      <c r="P78" s="126">
        <f t="shared" si="40"/>
        <v>16142.24</v>
      </c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</row>
    <row r="79" spans="1:72" s="27" customFormat="1" ht="31.5">
      <c r="A79" s="19">
        <f>IF(F79&lt;&gt;"",1+MAX($A$8:A78),"")</f>
        <v>61</v>
      </c>
      <c r="B79" s="210"/>
      <c r="C79" s="37" t="s">
        <v>185</v>
      </c>
      <c r="D79" s="23">
        <v>1</v>
      </c>
      <c r="E79" s="22">
        <v>0</v>
      </c>
      <c r="F79" s="23">
        <f t="shared" si="33"/>
        <v>1</v>
      </c>
      <c r="G79" s="119" t="s">
        <v>40</v>
      </c>
      <c r="H79" s="180">
        <v>647</v>
      </c>
      <c r="I79" s="24">
        <f t="shared" si="34"/>
        <v>647</v>
      </c>
      <c r="J79" s="187">
        <v>282.71999999999997</v>
      </c>
      <c r="K79" s="122">
        <f t="shared" si="35"/>
        <v>3.3261176470588234</v>
      </c>
      <c r="L79" s="122">
        <f t="shared" si="36"/>
        <v>0.30065082059988685</v>
      </c>
      <c r="M79" s="123">
        <f t="shared" si="37"/>
        <v>85</v>
      </c>
      <c r="N79" s="124">
        <f t="shared" si="38"/>
        <v>282.71999999999997</v>
      </c>
      <c r="O79" s="125">
        <f t="shared" si="39"/>
        <v>929.72</v>
      </c>
      <c r="P79" s="126">
        <f t="shared" si="40"/>
        <v>929.72</v>
      </c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</row>
    <row r="80" spans="1:72" s="27" customFormat="1" ht="31.5">
      <c r="A80" s="19">
        <f>IF(F80&lt;&gt;"",1+MAX($A$8:A79),"")</f>
        <v>62</v>
      </c>
      <c r="B80" s="210"/>
      <c r="C80" s="37" t="s">
        <v>186</v>
      </c>
      <c r="D80" s="23">
        <v>1</v>
      </c>
      <c r="E80" s="22">
        <v>0</v>
      </c>
      <c r="F80" s="23">
        <f t="shared" si="33"/>
        <v>1</v>
      </c>
      <c r="G80" s="119" t="s">
        <v>40</v>
      </c>
      <c r="H80" s="180">
        <v>647</v>
      </c>
      <c r="I80" s="24">
        <f t="shared" si="34"/>
        <v>647</v>
      </c>
      <c r="J80" s="187">
        <v>282.71999999999997</v>
      </c>
      <c r="K80" s="122">
        <f t="shared" si="35"/>
        <v>3.3261176470588234</v>
      </c>
      <c r="L80" s="122">
        <f t="shared" si="36"/>
        <v>0.30065082059988685</v>
      </c>
      <c r="M80" s="123">
        <f t="shared" si="37"/>
        <v>85</v>
      </c>
      <c r="N80" s="124">
        <f t="shared" si="38"/>
        <v>282.71999999999997</v>
      </c>
      <c r="O80" s="125">
        <f t="shared" si="39"/>
        <v>929.72</v>
      </c>
      <c r="P80" s="126">
        <f t="shared" si="40"/>
        <v>929.72</v>
      </c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</row>
    <row r="81" spans="1:72" s="27" customFormat="1" ht="15.75">
      <c r="A81" s="19">
        <f>IF(F81&lt;&gt;"",1+MAX($A$8:A80),"")</f>
        <v>63</v>
      </c>
      <c r="B81" s="210"/>
      <c r="C81" s="37" t="s">
        <v>122</v>
      </c>
      <c r="D81" s="23">
        <v>1</v>
      </c>
      <c r="E81" s="22">
        <v>0</v>
      </c>
      <c r="F81" s="23">
        <f t="shared" ref="F81" si="42">(1+E81)*D81</f>
        <v>1</v>
      </c>
      <c r="G81" s="119" t="s">
        <v>40</v>
      </c>
      <c r="H81" s="180">
        <v>5330</v>
      </c>
      <c r="I81" s="24">
        <f t="shared" ref="I81" si="43">H81*F81</f>
        <v>5330</v>
      </c>
      <c r="J81" s="187">
        <v>1310.91</v>
      </c>
      <c r="K81" s="122">
        <f t="shared" ref="K81" si="44">N81/M81</f>
        <v>15.422470588235296</v>
      </c>
      <c r="L81" s="122">
        <f t="shared" si="36"/>
        <v>6.4840454340877707E-2</v>
      </c>
      <c r="M81" s="123">
        <f t="shared" si="37"/>
        <v>85</v>
      </c>
      <c r="N81" s="124">
        <f t="shared" si="38"/>
        <v>1310.91</v>
      </c>
      <c r="O81" s="125">
        <f t="shared" si="39"/>
        <v>6640.91</v>
      </c>
      <c r="P81" s="126">
        <f t="shared" si="40"/>
        <v>6640.91</v>
      </c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</row>
    <row r="82" spans="1:72" s="27" customFormat="1" ht="31.5">
      <c r="A82" s="19">
        <f>IF(F82&lt;&gt;"",1+MAX($A$8:A81),"")</f>
        <v>64</v>
      </c>
      <c r="B82" s="210"/>
      <c r="C82" s="37" t="s">
        <v>187</v>
      </c>
      <c r="D82" s="23">
        <v>1</v>
      </c>
      <c r="E82" s="22">
        <v>0</v>
      </c>
      <c r="F82" s="23">
        <f t="shared" si="33"/>
        <v>1</v>
      </c>
      <c r="G82" s="119" t="s">
        <v>40</v>
      </c>
      <c r="H82" s="180">
        <v>8015</v>
      </c>
      <c r="I82" s="24">
        <f t="shared" si="34"/>
        <v>8015</v>
      </c>
      <c r="J82" s="187">
        <v>1400.93</v>
      </c>
      <c r="K82" s="122">
        <f t="shared" si="35"/>
        <v>16.481529411764708</v>
      </c>
      <c r="L82" s="122">
        <f t="shared" si="36"/>
        <v>6.0673980855574502E-2</v>
      </c>
      <c r="M82" s="123">
        <f t="shared" si="37"/>
        <v>85</v>
      </c>
      <c r="N82" s="124">
        <f t="shared" si="38"/>
        <v>1400.93</v>
      </c>
      <c r="O82" s="125">
        <f t="shared" si="39"/>
        <v>9415.93</v>
      </c>
      <c r="P82" s="126">
        <f t="shared" si="40"/>
        <v>9415.93</v>
      </c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</row>
    <row r="83" spans="1:72" s="27" customFormat="1" ht="31.5">
      <c r="A83" s="19">
        <f>IF(F83&lt;&gt;"",1+MAX($A$8:A82),"")</f>
        <v>65</v>
      </c>
      <c r="B83" s="210"/>
      <c r="C83" s="37" t="s">
        <v>188</v>
      </c>
      <c r="D83" s="23">
        <v>1</v>
      </c>
      <c r="E83" s="22">
        <v>0</v>
      </c>
      <c r="F83" s="23">
        <f t="shared" si="33"/>
        <v>1</v>
      </c>
      <c r="G83" s="119" t="s">
        <v>40</v>
      </c>
      <c r="H83" s="180">
        <v>6987</v>
      </c>
      <c r="I83" s="24">
        <f t="shared" si="34"/>
        <v>6987</v>
      </c>
      <c r="J83" s="187">
        <v>1221.25</v>
      </c>
      <c r="K83" s="122">
        <f t="shared" si="35"/>
        <v>14.367647058823529</v>
      </c>
      <c r="L83" s="122">
        <f t="shared" si="36"/>
        <v>6.9600818833162742E-2</v>
      </c>
      <c r="M83" s="123">
        <f t="shared" si="37"/>
        <v>85</v>
      </c>
      <c r="N83" s="124">
        <f t="shared" si="38"/>
        <v>1221.25</v>
      </c>
      <c r="O83" s="125">
        <f t="shared" si="39"/>
        <v>8208.25</v>
      </c>
      <c r="P83" s="126">
        <f t="shared" si="40"/>
        <v>8208.25</v>
      </c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</row>
    <row r="84" spans="1:72" s="27" customFormat="1" ht="31.5">
      <c r="A84" s="19">
        <f>IF(F84&lt;&gt;"",1+MAX($A$8:A83),"")</f>
        <v>66</v>
      </c>
      <c r="B84" s="210"/>
      <c r="C84" s="37" t="s">
        <v>189</v>
      </c>
      <c r="D84" s="23">
        <v>1</v>
      </c>
      <c r="E84" s="22">
        <v>0</v>
      </c>
      <c r="F84" s="23">
        <f t="shared" si="33"/>
        <v>1</v>
      </c>
      <c r="G84" s="119" t="s">
        <v>40</v>
      </c>
      <c r="H84" s="180">
        <v>6987</v>
      </c>
      <c r="I84" s="24">
        <f t="shared" ref="I84:I87" si="45">H84*F84</f>
        <v>6987</v>
      </c>
      <c r="J84" s="187">
        <v>1221.25</v>
      </c>
      <c r="K84" s="122">
        <f t="shared" si="35"/>
        <v>14.367647058823529</v>
      </c>
      <c r="L84" s="122">
        <f t="shared" si="36"/>
        <v>6.9600818833162742E-2</v>
      </c>
      <c r="M84" s="123">
        <f t="shared" si="37"/>
        <v>85</v>
      </c>
      <c r="N84" s="124">
        <f t="shared" si="38"/>
        <v>1221.25</v>
      </c>
      <c r="O84" s="125">
        <f t="shared" si="39"/>
        <v>8208.25</v>
      </c>
      <c r="P84" s="126">
        <f t="shared" si="40"/>
        <v>8208.25</v>
      </c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</row>
    <row r="85" spans="1:72" s="27" customFormat="1" ht="31.5">
      <c r="A85" s="19">
        <f>IF(F85&lt;&gt;"",1+MAX($A$8:A84),"")</f>
        <v>67</v>
      </c>
      <c r="B85" s="210"/>
      <c r="C85" s="37" t="s">
        <v>190</v>
      </c>
      <c r="D85" s="23">
        <v>1</v>
      </c>
      <c r="E85" s="22">
        <v>0</v>
      </c>
      <c r="F85" s="23">
        <f t="shared" si="33"/>
        <v>1</v>
      </c>
      <c r="G85" s="119" t="s">
        <v>40</v>
      </c>
      <c r="H85" s="180">
        <v>6987</v>
      </c>
      <c r="I85" s="24">
        <f t="shared" si="45"/>
        <v>6987</v>
      </c>
      <c r="J85" s="187">
        <v>1221.25</v>
      </c>
      <c r="K85" s="122">
        <f t="shared" si="35"/>
        <v>14.367647058823529</v>
      </c>
      <c r="L85" s="122">
        <f t="shared" si="36"/>
        <v>6.9600818833162742E-2</v>
      </c>
      <c r="M85" s="123">
        <f t="shared" si="37"/>
        <v>85</v>
      </c>
      <c r="N85" s="124">
        <f t="shared" si="38"/>
        <v>1221.25</v>
      </c>
      <c r="O85" s="125">
        <f t="shared" si="39"/>
        <v>8208.25</v>
      </c>
      <c r="P85" s="126">
        <f t="shared" si="40"/>
        <v>8208.25</v>
      </c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</row>
    <row r="86" spans="1:72" s="27" customFormat="1" ht="31.5">
      <c r="A86" s="19">
        <f>IF(F86&lt;&gt;"",1+MAX($A$8:A85),"")</f>
        <v>68</v>
      </c>
      <c r="B86" s="210"/>
      <c r="C86" s="37" t="s">
        <v>191</v>
      </c>
      <c r="D86" s="23">
        <v>1</v>
      </c>
      <c r="E86" s="22">
        <v>0</v>
      </c>
      <c r="F86" s="23">
        <f t="shared" si="33"/>
        <v>1</v>
      </c>
      <c r="G86" s="119" t="s">
        <v>40</v>
      </c>
      <c r="H86" s="180">
        <v>6987</v>
      </c>
      <c r="I86" s="24">
        <f t="shared" si="45"/>
        <v>6987</v>
      </c>
      <c r="J86" s="187">
        <v>1221.25</v>
      </c>
      <c r="K86" s="122">
        <f t="shared" si="35"/>
        <v>14.367647058823529</v>
      </c>
      <c r="L86" s="122">
        <f t="shared" si="36"/>
        <v>6.9600818833162742E-2</v>
      </c>
      <c r="M86" s="123">
        <f t="shared" si="37"/>
        <v>85</v>
      </c>
      <c r="N86" s="124">
        <f t="shared" si="38"/>
        <v>1221.25</v>
      </c>
      <c r="O86" s="125">
        <f t="shared" si="39"/>
        <v>8208.25</v>
      </c>
      <c r="P86" s="126">
        <f t="shared" si="40"/>
        <v>8208.25</v>
      </c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</row>
    <row r="87" spans="1:72" s="27" customFormat="1" ht="31.5">
      <c r="A87" s="19">
        <f>IF(F87&lt;&gt;"",1+MAX($A$8:A86),"")</f>
        <v>69</v>
      </c>
      <c r="B87" s="210"/>
      <c r="C87" s="37" t="s">
        <v>192</v>
      </c>
      <c r="D87" s="23">
        <v>1</v>
      </c>
      <c r="E87" s="22">
        <v>0</v>
      </c>
      <c r="F87" s="23">
        <f t="shared" si="33"/>
        <v>1</v>
      </c>
      <c r="G87" s="119" t="s">
        <v>40</v>
      </c>
      <c r="H87" s="180">
        <v>6987</v>
      </c>
      <c r="I87" s="24">
        <f t="shared" si="45"/>
        <v>6987</v>
      </c>
      <c r="J87" s="187">
        <v>1221.25</v>
      </c>
      <c r="K87" s="122">
        <f t="shared" si="35"/>
        <v>14.367647058823529</v>
      </c>
      <c r="L87" s="122">
        <f t="shared" si="36"/>
        <v>6.9600818833162742E-2</v>
      </c>
      <c r="M87" s="123">
        <f t="shared" si="37"/>
        <v>85</v>
      </c>
      <c r="N87" s="124">
        <f t="shared" si="38"/>
        <v>1221.25</v>
      </c>
      <c r="O87" s="125">
        <f t="shared" si="39"/>
        <v>8208.25</v>
      </c>
      <c r="P87" s="126">
        <f t="shared" si="40"/>
        <v>8208.25</v>
      </c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</row>
    <row r="88" spans="1:72" s="27" customFormat="1" ht="31.5">
      <c r="A88" s="19">
        <f>IF(F88&lt;&gt;"",1+MAX($A$8:A87),"")</f>
        <v>70</v>
      </c>
      <c r="B88" s="210"/>
      <c r="C88" s="37" t="s">
        <v>193</v>
      </c>
      <c r="D88" s="23">
        <v>1</v>
      </c>
      <c r="E88" s="22">
        <v>0</v>
      </c>
      <c r="F88" s="23">
        <f t="shared" si="33"/>
        <v>1</v>
      </c>
      <c r="G88" s="119" t="s">
        <v>40</v>
      </c>
      <c r="H88" s="180">
        <v>5528.125</v>
      </c>
      <c r="I88" s="24">
        <f t="shared" si="34"/>
        <v>5528.125</v>
      </c>
      <c r="J88" s="187">
        <v>966.25</v>
      </c>
      <c r="K88" s="122">
        <f t="shared" si="35"/>
        <v>11.367647058823529</v>
      </c>
      <c r="L88" s="122">
        <f t="shared" si="36"/>
        <v>8.7968952134540757E-2</v>
      </c>
      <c r="M88" s="123">
        <f t="shared" si="37"/>
        <v>85</v>
      </c>
      <c r="N88" s="124">
        <f t="shared" si="38"/>
        <v>966.25</v>
      </c>
      <c r="O88" s="125">
        <f t="shared" si="39"/>
        <v>6494.375</v>
      </c>
      <c r="P88" s="126">
        <f t="shared" si="40"/>
        <v>6494.375</v>
      </c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</row>
    <row r="89" spans="1:72" s="27" customFormat="1" ht="31.5">
      <c r="A89" s="19">
        <f>IF(F89&lt;&gt;"",1+MAX($A$8:A88),"")</f>
        <v>71</v>
      </c>
      <c r="B89" s="210"/>
      <c r="C89" s="37" t="s">
        <v>123</v>
      </c>
      <c r="D89" s="23">
        <v>1</v>
      </c>
      <c r="E89" s="22">
        <v>0</v>
      </c>
      <c r="F89" s="23">
        <f t="shared" si="33"/>
        <v>1</v>
      </c>
      <c r="G89" s="119" t="s">
        <v>40</v>
      </c>
      <c r="H89" s="180">
        <v>2617.9199999999996</v>
      </c>
      <c r="I89" s="24">
        <f t="shared" si="34"/>
        <v>2617.9199999999996</v>
      </c>
      <c r="J89" s="187">
        <v>686.37</v>
      </c>
      <c r="K89" s="122">
        <f t="shared" si="35"/>
        <v>8.0749411764705883</v>
      </c>
      <c r="L89" s="122">
        <f t="shared" si="36"/>
        <v>0.12383991141803984</v>
      </c>
      <c r="M89" s="123">
        <f t="shared" si="37"/>
        <v>85</v>
      </c>
      <c r="N89" s="124">
        <f t="shared" si="38"/>
        <v>686.37</v>
      </c>
      <c r="O89" s="125">
        <f t="shared" si="39"/>
        <v>3304.2899999999995</v>
      </c>
      <c r="P89" s="126">
        <f t="shared" si="40"/>
        <v>3304.2899999999995</v>
      </c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</row>
    <row r="90" spans="1:72" s="27" customFormat="1" ht="31.5">
      <c r="A90" s="19">
        <f>IF(F90&lt;&gt;"",1+MAX($A$8:A89),"")</f>
        <v>72</v>
      </c>
      <c r="B90" s="210"/>
      <c r="C90" s="37" t="s">
        <v>124</v>
      </c>
      <c r="D90" s="23">
        <v>1</v>
      </c>
      <c r="E90" s="22">
        <v>0</v>
      </c>
      <c r="F90" s="23">
        <f t="shared" si="33"/>
        <v>1</v>
      </c>
      <c r="G90" s="119" t="s">
        <v>40</v>
      </c>
      <c r="H90" s="180">
        <v>2617.9199999999996</v>
      </c>
      <c r="I90" s="24">
        <f t="shared" ref="I90" si="46">H90*F90</f>
        <v>2617.9199999999996</v>
      </c>
      <c r="J90" s="187">
        <v>686.37</v>
      </c>
      <c r="K90" s="122">
        <f t="shared" si="35"/>
        <v>8.0749411764705883</v>
      </c>
      <c r="L90" s="122">
        <f t="shared" si="36"/>
        <v>0.12383991141803984</v>
      </c>
      <c r="M90" s="123">
        <f t="shared" si="37"/>
        <v>85</v>
      </c>
      <c r="N90" s="124">
        <f t="shared" si="38"/>
        <v>686.37</v>
      </c>
      <c r="O90" s="125">
        <f t="shared" si="39"/>
        <v>3304.2899999999995</v>
      </c>
      <c r="P90" s="126">
        <f t="shared" si="40"/>
        <v>3304.2899999999995</v>
      </c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</row>
    <row r="91" spans="1:72" s="27" customFormat="1" ht="31.5">
      <c r="A91" s="19">
        <f>IF(F91&lt;&gt;"",1+MAX($A$8:A90),"")</f>
        <v>73</v>
      </c>
      <c r="B91" s="210"/>
      <c r="C91" s="37" t="s">
        <v>125</v>
      </c>
      <c r="D91" s="23">
        <v>1</v>
      </c>
      <c r="E91" s="22">
        <v>0</v>
      </c>
      <c r="F91" s="23">
        <f t="shared" si="33"/>
        <v>1</v>
      </c>
      <c r="G91" s="119" t="s">
        <v>40</v>
      </c>
      <c r="H91" s="180">
        <v>2816.2080000000001</v>
      </c>
      <c r="I91" s="24">
        <f t="shared" si="34"/>
        <v>2816.2080000000001</v>
      </c>
      <c r="J91" s="187">
        <v>738.36</v>
      </c>
      <c r="K91" s="122">
        <f t="shared" si="35"/>
        <v>8.6865882352941171</v>
      </c>
      <c r="L91" s="122">
        <f t="shared" si="36"/>
        <v>0.11511999566607076</v>
      </c>
      <c r="M91" s="123">
        <f t="shared" si="37"/>
        <v>85</v>
      </c>
      <c r="N91" s="124">
        <f t="shared" si="38"/>
        <v>738.36</v>
      </c>
      <c r="O91" s="125">
        <f t="shared" si="39"/>
        <v>3554.5680000000002</v>
      </c>
      <c r="P91" s="126">
        <f t="shared" si="40"/>
        <v>3554.5680000000002</v>
      </c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</row>
    <row r="92" spans="1:72" s="27" customFormat="1" ht="31.5">
      <c r="A92" s="19">
        <f>IF(F92&lt;&gt;"",1+MAX($A$8:A91),"")</f>
        <v>74</v>
      </c>
      <c r="B92" s="210"/>
      <c r="C92" s="37" t="s">
        <v>126</v>
      </c>
      <c r="D92" s="23">
        <v>1</v>
      </c>
      <c r="E92" s="22">
        <v>0</v>
      </c>
      <c r="F92" s="23">
        <f t="shared" si="33"/>
        <v>1</v>
      </c>
      <c r="G92" s="119" t="s">
        <v>40</v>
      </c>
      <c r="H92" s="180">
        <v>2532.384</v>
      </c>
      <c r="I92" s="24">
        <f t="shared" si="34"/>
        <v>2532.384</v>
      </c>
      <c r="J92" s="187">
        <v>663.95</v>
      </c>
      <c r="K92" s="122">
        <f t="shared" si="35"/>
        <v>7.8111764705882356</v>
      </c>
      <c r="L92" s="122">
        <f t="shared" si="36"/>
        <v>0.1280216883801491</v>
      </c>
      <c r="M92" s="123">
        <f t="shared" si="37"/>
        <v>85</v>
      </c>
      <c r="N92" s="124">
        <f t="shared" si="38"/>
        <v>663.95</v>
      </c>
      <c r="O92" s="125">
        <f t="shared" si="39"/>
        <v>3196.3339999999998</v>
      </c>
      <c r="P92" s="126">
        <f t="shared" si="40"/>
        <v>3196.3339999999998</v>
      </c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</row>
    <row r="93" spans="1:72" s="27" customFormat="1" ht="31.5">
      <c r="A93" s="19">
        <f>IF(F93&lt;&gt;"",1+MAX($A$8:A92),"")</f>
        <v>75</v>
      </c>
      <c r="B93" s="210"/>
      <c r="C93" s="37" t="s">
        <v>127</v>
      </c>
      <c r="D93" s="23">
        <v>1</v>
      </c>
      <c r="E93" s="22">
        <v>0</v>
      </c>
      <c r="F93" s="23">
        <f t="shared" ref="F93:F139" si="47">(1+E93)*D93</f>
        <v>1</v>
      </c>
      <c r="G93" s="119" t="s">
        <v>40</v>
      </c>
      <c r="H93" s="180">
        <v>2532.384</v>
      </c>
      <c r="I93" s="24">
        <f t="shared" ref="I93" si="48">H93*F93</f>
        <v>2532.384</v>
      </c>
      <c r="J93" s="187">
        <v>663.95</v>
      </c>
      <c r="K93" s="122">
        <f t="shared" ref="K93:K139" si="49">N93/M93</f>
        <v>7.8111764705882356</v>
      </c>
      <c r="L93" s="122">
        <f t="shared" si="36"/>
        <v>0.1280216883801491</v>
      </c>
      <c r="M93" s="123">
        <f t="shared" ref="M93:M147" si="50">M$24</f>
        <v>85</v>
      </c>
      <c r="N93" s="124">
        <f t="shared" si="38"/>
        <v>663.95</v>
      </c>
      <c r="O93" s="125">
        <f t="shared" si="39"/>
        <v>3196.3339999999998</v>
      </c>
      <c r="P93" s="126">
        <f t="shared" si="40"/>
        <v>3196.3339999999998</v>
      </c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</row>
    <row r="94" spans="1:72" s="27" customFormat="1" ht="31.5">
      <c r="A94" s="19">
        <f>IF(F94&lt;&gt;"",1+MAX($A$8:A93),"")</f>
        <v>76</v>
      </c>
      <c r="B94" s="210"/>
      <c r="C94" s="37" t="s">
        <v>128</v>
      </c>
      <c r="D94" s="23">
        <v>1</v>
      </c>
      <c r="E94" s="22">
        <v>0</v>
      </c>
      <c r="F94" s="23">
        <f t="shared" si="47"/>
        <v>1</v>
      </c>
      <c r="G94" s="119" t="s">
        <v>40</v>
      </c>
      <c r="H94" s="180">
        <v>2765.6639999999998</v>
      </c>
      <c r="I94" s="24">
        <f t="shared" ref="I94:I139" si="51">H94*F94</f>
        <v>2765.6639999999998</v>
      </c>
      <c r="J94" s="187">
        <v>725.11</v>
      </c>
      <c r="K94" s="122">
        <f t="shared" si="49"/>
        <v>8.530705882352942</v>
      </c>
      <c r="L94" s="122">
        <f t="shared" si="36"/>
        <v>0.11722359366165132</v>
      </c>
      <c r="M94" s="123">
        <f t="shared" si="50"/>
        <v>85</v>
      </c>
      <c r="N94" s="124">
        <f t="shared" si="38"/>
        <v>725.11</v>
      </c>
      <c r="O94" s="125">
        <f t="shared" si="39"/>
        <v>3490.7739999999999</v>
      </c>
      <c r="P94" s="126">
        <f t="shared" si="40"/>
        <v>3490.7739999999999</v>
      </c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</row>
    <row r="95" spans="1:72" s="27" customFormat="1" ht="31.5">
      <c r="A95" s="19">
        <f>IF(F95&lt;&gt;"",1+MAX($A$8:A94),"")</f>
        <v>77</v>
      </c>
      <c r="B95" s="210"/>
      <c r="C95" s="37" t="s">
        <v>129</v>
      </c>
      <c r="D95" s="23">
        <v>1</v>
      </c>
      <c r="E95" s="22">
        <v>0</v>
      </c>
      <c r="F95" s="23">
        <f t="shared" si="47"/>
        <v>1</v>
      </c>
      <c r="G95" s="119" t="s">
        <v>40</v>
      </c>
      <c r="H95" s="180">
        <v>2765.6639999999998</v>
      </c>
      <c r="I95" s="24">
        <f t="shared" ref="I95" si="52">H95*F95</f>
        <v>2765.6639999999998</v>
      </c>
      <c r="J95" s="187">
        <v>725.11</v>
      </c>
      <c r="K95" s="122">
        <f t="shared" si="49"/>
        <v>8.530705882352942</v>
      </c>
      <c r="L95" s="122">
        <f t="shared" si="36"/>
        <v>0.11722359366165132</v>
      </c>
      <c r="M95" s="123">
        <f t="shared" si="50"/>
        <v>85</v>
      </c>
      <c r="N95" s="124">
        <f t="shared" si="38"/>
        <v>725.11</v>
      </c>
      <c r="O95" s="125">
        <f t="shared" si="39"/>
        <v>3490.7739999999999</v>
      </c>
      <c r="P95" s="126">
        <f t="shared" si="40"/>
        <v>3490.7739999999999</v>
      </c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</row>
    <row r="96" spans="1:72" s="27" customFormat="1" ht="31.5">
      <c r="A96" s="19">
        <f>IF(F96&lt;&gt;"",1+MAX($A$8:A95),"")</f>
        <v>78</v>
      </c>
      <c r="B96" s="210"/>
      <c r="C96" s="37" t="s">
        <v>130</v>
      </c>
      <c r="D96" s="23">
        <v>1</v>
      </c>
      <c r="E96" s="22">
        <v>0</v>
      </c>
      <c r="F96" s="23">
        <f t="shared" si="47"/>
        <v>1</v>
      </c>
      <c r="G96" s="119" t="s">
        <v>40</v>
      </c>
      <c r="H96" s="180">
        <v>2532.384</v>
      </c>
      <c r="I96" s="24">
        <f t="shared" si="51"/>
        <v>2532.384</v>
      </c>
      <c r="J96" s="187">
        <v>663.95</v>
      </c>
      <c r="K96" s="122">
        <f t="shared" si="49"/>
        <v>7.8111764705882356</v>
      </c>
      <c r="L96" s="122">
        <f t="shared" si="36"/>
        <v>0.1280216883801491</v>
      </c>
      <c r="M96" s="123">
        <f t="shared" si="50"/>
        <v>85</v>
      </c>
      <c r="N96" s="124">
        <f t="shared" si="38"/>
        <v>663.95</v>
      </c>
      <c r="O96" s="125">
        <f t="shared" si="39"/>
        <v>3196.3339999999998</v>
      </c>
      <c r="P96" s="126">
        <f t="shared" si="40"/>
        <v>3196.3339999999998</v>
      </c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</row>
    <row r="97" spans="1:72" s="27" customFormat="1" ht="31.5">
      <c r="A97" s="19">
        <f>IF(F97&lt;&gt;"",1+MAX($A$8:A96),"")</f>
        <v>79</v>
      </c>
      <c r="B97" s="210"/>
      <c r="C97" s="37" t="s">
        <v>131</v>
      </c>
      <c r="D97" s="23">
        <v>1</v>
      </c>
      <c r="E97" s="22">
        <v>0</v>
      </c>
      <c r="F97" s="23">
        <f t="shared" si="47"/>
        <v>1</v>
      </c>
      <c r="G97" s="119" t="s">
        <v>40</v>
      </c>
      <c r="H97" s="180">
        <v>2532.384</v>
      </c>
      <c r="I97" s="24">
        <f t="shared" si="51"/>
        <v>2532.384</v>
      </c>
      <c r="J97" s="187">
        <v>663.95</v>
      </c>
      <c r="K97" s="122">
        <f t="shared" si="49"/>
        <v>7.8111764705882356</v>
      </c>
      <c r="L97" s="122">
        <f t="shared" si="36"/>
        <v>0.1280216883801491</v>
      </c>
      <c r="M97" s="123">
        <f t="shared" si="50"/>
        <v>85</v>
      </c>
      <c r="N97" s="124">
        <f t="shared" si="38"/>
        <v>663.95</v>
      </c>
      <c r="O97" s="125">
        <f t="shared" si="39"/>
        <v>3196.3339999999998</v>
      </c>
      <c r="P97" s="126">
        <f t="shared" si="40"/>
        <v>3196.3339999999998</v>
      </c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</row>
    <row r="98" spans="1:72" s="27" customFormat="1" ht="31.5">
      <c r="A98" s="19">
        <f>IF(F98&lt;&gt;"",1+MAX($A$8:A97),"")</f>
        <v>80</v>
      </c>
      <c r="B98" s="210"/>
      <c r="C98" s="37" t="s">
        <v>132</v>
      </c>
      <c r="D98" s="23">
        <v>1</v>
      </c>
      <c r="E98" s="22">
        <v>0</v>
      </c>
      <c r="F98" s="23">
        <f t="shared" si="47"/>
        <v>1</v>
      </c>
      <c r="G98" s="119" t="s">
        <v>40</v>
      </c>
      <c r="H98" s="180">
        <v>2532.384</v>
      </c>
      <c r="I98" s="24">
        <f t="shared" si="51"/>
        <v>2532.384</v>
      </c>
      <c r="J98" s="187">
        <v>663.95</v>
      </c>
      <c r="K98" s="122">
        <f t="shared" si="49"/>
        <v>7.8111764705882356</v>
      </c>
      <c r="L98" s="122">
        <f t="shared" si="36"/>
        <v>0.1280216883801491</v>
      </c>
      <c r="M98" s="123">
        <f t="shared" si="50"/>
        <v>85</v>
      </c>
      <c r="N98" s="124">
        <f t="shared" si="38"/>
        <v>663.95</v>
      </c>
      <c r="O98" s="125">
        <f t="shared" si="39"/>
        <v>3196.3339999999998</v>
      </c>
      <c r="P98" s="126">
        <f t="shared" si="40"/>
        <v>3196.3339999999998</v>
      </c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</row>
    <row r="99" spans="1:72" s="27" customFormat="1" ht="31.5">
      <c r="A99" s="19">
        <f>IF(F99&lt;&gt;"",1+MAX($A$8:A98),"")</f>
        <v>81</v>
      </c>
      <c r="B99" s="210"/>
      <c r="C99" s="37" t="s">
        <v>133</v>
      </c>
      <c r="D99" s="23">
        <v>1</v>
      </c>
      <c r="E99" s="22">
        <v>0</v>
      </c>
      <c r="F99" s="23">
        <f t="shared" si="47"/>
        <v>1</v>
      </c>
      <c r="G99" s="119" t="s">
        <v>40</v>
      </c>
      <c r="H99" s="180">
        <v>2532.384</v>
      </c>
      <c r="I99" s="24">
        <f t="shared" si="51"/>
        <v>2532.384</v>
      </c>
      <c r="J99" s="187">
        <v>663.95</v>
      </c>
      <c r="K99" s="122">
        <f t="shared" si="49"/>
        <v>7.8111764705882356</v>
      </c>
      <c r="L99" s="122">
        <f t="shared" si="36"/>
        <v>0.1280216883801491</v>
      </c>
      <c r="M99" s="123">
        <f t="shared" si="50"/>
        <v>85</v>
      </c>
      <c r="N99" s="124">
        <f t="shared" si="38"/>
        <v>663.95</v>
      </c>
      <c r="O99" s="125">
        <f t="shared" si="39"/>
        <v>3196.3339999999998</v>
      </c>
      <c r="P99" s="126">
        <f t="shared" si="40"/>
        <v>3196.3339999999998</v>
      </c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</row>
    <row r="100" spans="1:72" s="27" customFormat="1" ht="31.5">
      <c r="A100" s="19">
        <f>IF(F100&lt;&gt;"",1+MAX($A$8:A99),"")</f>
        <v>82</v>
      </c>
      <c r="B100" s="210"/>
      <c r="C100" s="37" t="s">
        <v>134</v>
      </c>
      <c r="D100" s="23">
        <v>1</v>
      </c>
      <c r="E100" s="22">
        <v>0</v>
      </c>
      <c r="F100" s="23">
        <f t="shared" si="47"/>
        <v>1</v>
      </c>
      <c r="G100" s="119" t="s">
        <v>40</v>
      </c>
      <c r="H100" s="180">
        <v>2617.9199999999996</v>
      </c>
      <c r="I100" s="24">
        <f t="shared" si="51"/>
        <v>2617.9199999999996</v>
      </c>
      <c r="J100" s="187">
        <v>686.37</v>
      </c>
      <c r="K100" s="122">
        <f t="shared" si="49"/>
        <v>8.0749411764705883</v>
      </c>
      <c r="L100" s="122">
        <f t="shared" si="36"/>
        <v>0.12383991141803984</v>
      </c>
      <c r="M100" s="123">
        <f t="shared" si="50"/>
        <v>85</v>
      </c>
      <c r="N100" s="124">
        <f t="shared" si="38"/>
        <v>686.37</v>
      </c>
      <c r="O100" s="125">
        <f t="shared" si="39"/>
        <v>3304.2899999999995</v>
      </c>
      <c r="P100" s="126">
        <f t="shared" si="40"/>
        <v>3304.2899999999995</v>
      </c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</row>
    <row r="101" spans="1:72" s="27" customFormat="1" ht="31.5">
      <c r="A101" s="19">
        <f>IF(F101&lt;&gt;"",1+MAX($A$8:A100),"")</f>
        <v>83</v>
      </c>
      <c r="B101" s="210"/>
      <c r="C101" s="37" t="s">
        <v>135</v>
      </c>
      <c r="D101" s="23">
        <v>1</v>
      </c>
      <c r="E101" s="22">
        <v>0</v>
      </c>
      <c r="F101" s="23">
        <f t="shared" si="47"/>
        <v>1</v>
      </c>
      <c r="G101" s="119" t="s">
        <v>40</v>
      </c>
      <c r="H101" s="180">
        <v>2617.9199999999996</v>
      </c>
      <c r="I101" s="24">
        <f t="shared" si="51"/>
        <v>2617.9199999999996</v>
      </c>
      <c r="J101" s="187">
        <v>686.37</v>
      </c>
      <c r="K101" s="122">
        <f t="shared" si="49"/>
        <v>8.0749411764705883</v>
      </c>
      <c r="L101" s="122">
        <f t="shared" si="36"/>
        <v>0.12383991141803984</v>
      </c>
      <c r="M101" s="123">
        <f t="shared" si="50"/>
        <v>85</v>
      </c>
      <c r="N101" s="124">
        <f t="shared" si="38"/>
        <v>686.37</v>
      </c>
      <c r="O101" s="125">
        <f t="shared" si="39"/>
        <v>3304.2899999999995</v>
      </c>
      <c r="P101" s="126">
        <f t="shared" si="40"/>
        <v>3304.2899999999995</v>
      </c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</row>
    <row r="102" spans="1:72" s="27" customFormat="1" ht="31.5">
      <c r="A102" s="19">
        <f>IF(F102&lt;&gt;"",1+MAX($A$8:A101),"")</f>
        <v>84</v>
      </c>
      <c r="B102" s="210"/>
      <c r="C102" s="37" t="s">
        <v>136</v>
      </c>
      <c r="D102" s="23">
        <v>1</v>
      </c>
      <c r="E102" s="22">
        <v>0</v>
      </c>
      <c r="F102" s="23">
        <f t="shared" si="47"/>
        <v>1</v>
      </c>
      <c r="G102" s="119" t="s">
        <v>40</v>
      </c>
      <c r="H102" s="180">
        <v>2816.2080000000001</v>
      </c>
      <c r="I102" s="24">
        <f t="shared" si="51"/>
        <v>2816.2080000000001</v>
      </c>
      <c r="J102" s="187">
        <v>738.36</v>
      </c>
      <c r="K102" s="122">
        <f t="shared" si="49"/>
        <v>8.6865882352941171</v>
      </c>
      <c r="L102" s="122">
        <f t="shared" si="36"/>
        <v>0.11511999566607076</v>
      </c>
      <c r="M102" s="123">
        <f t="shared" si="50"/>
        <v>85</v>
      </c>
      <c r="N102" s="124">
        <f t="shared" si="38"/>
        <v>738.36</v>
      </c>
      <c r="O102" s="125">
        <f t="shared" si="39"/>
        <v>3554.5680000000002</v>
      </c>
      <c r="P102" s="126">
        <f t="shared" si="40"/>
        <v>3554.5680000000002</v>
      </c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</row>
    <row r="103" spans="1:72" s="27" customFormat="1" ht="31.5">
      <c r="A103" s="19">
        <f>IF(F103&lt;&gt;"",1+MAX($A$8:A102),"")</f>
        <v>85</v>
      </c>
      <c r="B103" s="210"/>
      <c r="C103" s="37" t="s">
        <v>194</v>
      </c>
      <c r="D103" s="23">
        <v>1</v>
      </c>
      <c r="E103" s="22">
        <v>0</v>
      </c>
      <c r="F103" s="23">
        <f t="shared" si="47"/>
        <v>1</v>
      </c>
      <c r="G103" s="119" t="s">
        <v>40</v>
      </c>
      <c r="H103" s="180">
        <v>1695</v>
      </c>
      <c r="I103" s="24">
        <f t="shared" si="51"/>
        <v>1695</v>
      </c>
      <c r="J103" s="187">
        <v>592.53</v>
      </c>
      <c r="K103" s="122">
        <f t="shared" si="49"/>
        <v>6.9709411764705882</v>
      </c>
      <c r="L103" s="122">
        <f t="shared" si="36"/>
        <v>0.1434526521863872</v>
      </c>
      <c r="M103" s="123">
        <f t="shared" si="50"/>
        <v>85</v>
      </c>
      <c r="N103" s="124">
        <f t="shared" si="38"/>
        <v>592.53</v>
      </c>
      <c r="O103" s="125">
        <f t="shared" si="39"/>
        <v>2287.5299999999997</v>
      </c>
      <c r="P103" s="126">
        <f t="shared" si="40"/>
        <v>2287.5299999999997</v>
      </c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</row>
    <row r="104" spans="1:72" s="27" customFormat="1" ht="31.5">
      <c r="A104" s="19">
        <f>IF(F104&lt;&gt;"",1+MAX($A$8:A103),"")</f>
        <v>86</v>
      </c>
      <c r="B104" s="210"/>
      <c r="C104" s="37" t="s">
        <v>137</v>
      </c>
      <c r="D104" s="23">
        <v>1</v>
      </c>
      <c r="E104" s="22">
        <v>0</v>
      </c>
      <c r="F104" s="23">
        <f t="shared" si="47"/>
        <v>1</v>
      </c>
      <c r="G104" s="119" t="s">
        <v>40</v>
      </c>
      <c r="H104" s="180">
        <v>2532.384</v>
      </c>
      <c r="I104" s="24">
        <f t="shared" ref="I104:I108" si="53">H104*F104</f>
        <v>2532.384</v>
      </c>
      <c r="J104" s="187">
        <v>663.95</v>
      </c>
      <c r="K104" s="122">
        <f t="shared" si="49"/>
        <v>7.8111764705882356</v>
      </c>
      <c r="L104" s="122">
        <f t="shared" si="36"/>
        <v>0.1280216883801491</v>
      </c>
      <c r="M104" s="123">
        <f t="shared" si="50"/>
        <v>85</v>
      </c>
      <c r="N104" s="124">
        <f t="shared" si="38"/>
        <v>663.95</v>
      </c>
      <c r="O104" s="125">
        <f t="shared" si="39"/>
        <v>3196.3339999999998</v>
      </c>
      <c r="P104" s="126">
        <f t="shared" si="40"/>
        <v>3196.3339999999998</v>
      </c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</row>
    <row r="105" spans="1:72" s="27" customFormat="1" ht="31.5">
      <c r="A105" s="19">
        <f>IF(F105&lt;&gt;"",1+MAX($A$8:A104),"")</f>
        <v>87</v>
      </c>
      <c r="B105" s="210"/>
      <c r="C105" s="37" t="s">
        <v>195</v>
      </c>
      <c r="D105" s="23">
        <v>1</v>
      </c>
      <c r="E105" s="22">
        <v>0</v>
      </c>
      <c r="F105" s="23">
        <f t="shared" si="47"/>
        <v>1</v>
      </c>
      <c r="G105" s="119" t="s">
        <v>40</v>
      </c>
      <c r="H105" s="180">
        <v>1695</v>
      </c>
      <c r="I105" s="24">
        <f t="shared" si="53"/>
        <v>1695</v>
      </c>
      <c r="J105" s="187">
        <v>592.53</v>
      </c>
      <c r="K105" s="122">
        <f t="shared" si="49"/>
        <v>6.9709411764705882</v>
      </c>
      <c r="L105" s="122">
        <f t="shared" si="36"/>
        <v>0.1434526521863872</v>
      </c>
      <c r="M105" s="123">
        <f t="shared" si="50"/>
        <v>85</v>
      </c>
      <c r="N105" s="124">
        <f t="shared" si="38"/>
        <v>592.53</v>
      </c>
      <c r="O105" s="125">
        <f t="shared" si="39"/>
        <v>2287.5299999999997</v>
      </c>
      <c r="P105" s="126">
        <f t="shared" si="40"/>
        <v>2287.5299999999997</v>
      </c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</row>
    <row r="106" spans="1:72" s="27" customFormat="1" ht="31.5">
      <c r="A106" s="19">
        <f>IF(F106&lt;&gt;"",1+MAX($A$8:A105),"")</f>
        <v>88</v>
      </c>
      <c r="B106" s="210"/>
      <c r="C106" s="37" t="s">
        <v>196</v>
      </c>
      <c r="D106" s="23">
        <v>1</v>
      </c>
      <c r="E106" s="22">
        <v>0</v>
      </c>
      <c r="F106" s="23">
        <f t="shared" si="47"/>
        <v>1</v>
      </c>
      <c r="G106" s="119" t="s">
        <v>40</v>
      </c>
      <c r="H106" s="180">
        <v>1695</v>
      </c>
      <c r="I106" s="24">
        <f t="shared" si="53"/>
        <v>1695</v>
      </c>
      <c r="J106" s="187">
        <v>592.53</v>
      </c>
      <c r="K106" s="122">
        <f t="shared" si="49"/>
        <v>6.9709411764705882</v>
      </c>
      <c r="L106" s="122">
        <f t="shared" si="36"/>
        <v>0.1434526521863872</v>
      </c>
      <c r="M106" s="123">
        <f t="shared" si="50"/>
        <v>85</v>
      </c>
      <c r="N106" s="124">
        <f t="shared" si="38"/>
        <v>592.53</v>
      </c>
      <c r="O106" s="125">
        <f t="shared" si="39"/>
        <v>2287.5299999999997</v>
      </c>
      <c r="P106" s="126">
        <f t="shared" si="40"/>
        <v>2287.5299999999997</v>
      </c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</row>
    <row r="107" spans="1:72" s="27" customFormat="1" ht="31.5">
      <c r="A107" s="19">
        <f>IF(F107&lt;&gt;"",1+MAX($A$8:A106),"")</f>
        <v>89</v>
      </c>
      <c r="B107" s="210"/>
      <c r="C107" s="37" t="s">
        <v>197</v>
      </c>
      <c r="D107" s="23">
        <v>1</v>
      </c>
      <c r="E107" s="22">
        <v>0</v>
      </c>
      <c r="F107" s="23">
        <f t="shared" ref="F107:F136" si="54">(1+E107)*D107</f>
        <v>1</v>
      </c>
      <c r="G107" s="119" t="s">
        <v>40</v>
      </c>
      <c r="H107" s="180">
        <v>1695</v>
      </c>
      <c r="I107" s="24">
        <f t="shared" si="53"/>
        <v>1695</v>
      </c>
      <c r="J107" s="187">
        <v>592.53</v>
      </c>
      <c r="K107" s="122">
        <f t="shared" ref="K107:K136" si="55">N107/M107</f>
        <v>6.9709411764705882</v>
      </c>
      <c r="L107" s="122">
        <f t="shared" si="36"/>
        <v>0.1434526521863872</v>
      </c>
      <c r="M107" s="123">
        <f t="shared" si="50"/>
        <v>85</v>
      </c>
      <c r="N107" s="124">
        <f t="shared" si="38"/>
        <v>592.53</v>
      </c>
      <c r="O107" s="125">
        <f t="shared" si="39"/>
        <v>2287.5299999999997</v>
      </c>
      <c r="P107" s="126">
        <f t="shared" si="40"/>
        <v>2287.5299999999997</v>
      </c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</row>
    <row r="108" spans="1:72" s="27" customFormat="1" ht="31.5">
      <c r="A108" s="19">
        <f>IF(F108&lt;&gt;"",1+MAX($A$8:A107),"")</f>
        <v>90</v>
      </c>
      <c r="B108" s="210"/>
      <c r="C108" s="37" t="s">
        <v>198</v>
      </c>
      <c r="D108" s="23">
        <v>1</v>
      </c>
      <c r="E108" s="22">
        <v>0</v>
      </c>
      <c r="F108" s="23">
        <f t="shared" ref="F108:F125" si="56">(1+E108)*D108</f>
        <v>1</v>
      </c>
      <c r="G108" s="119" t="s">
        <v>40</v>
      </c>
      <c r="H108" s="180">
        <v>1695</v>
      </c>
      <c r="I108" s="24">
        <f t="shared" si="53"/>
        <v>1695</v>
      </c>
      <c r="J108" s="187">
        <v>592.53</v>
      </c>
      <c r="K108" s="122">
        <f t="shared" ref="K108:K125" si="57">N108/M108</f>
        <v>6.9709411764705882</v>
      </c>
      <c r="L108" s="122">
        <f t="shared" ref="L108:L139" si="58">D108/K108</f>
        <v>0.1434526521863872</v>
      </c>
      <c r="M108" s="123">
        <f t="shared" si="50"/>
        <v>85</v>
      </c>
      <c r="N108" s="124">
        <f t="shared" ref="N108:N139" si="59">D108*J108</f>
        <v>592.53</v>
      </c>
      <c r="O108" s="125">
        <f t="shared" ref="O108:O139" si="60">N108+I108</f>
        <v>2287.5299999999997</v>
      </c>
      <c r="P108" s="126">
        <f t="shared" ref="P108:P139" si="61">O108/F108</f>
        <v>2287.5299999999997</v>
      </c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</row>
    <row r="109" spans="1:72" s="27" customFormat="1" ht="15.75">
      <c r="A109" s="19">
        <f>IF(F109&lt;&gt;"",1+MAX($A$8:A108),"")</f>
        <v>91</v>
      </c>
      <c r="B109" s="210"/>
      <c r="C109" s="37" t="s">
        <v>138</v>
      </c>
      <c r="D109" s="23">
        <v>1</v>
      </c>
      <c r="E109" s="22">
        <v>0</v>
      </c>
      <c r="F109" s="23">
        <f t="shared" si="56"/>
        <v>1</v>
      </c>
      <c r="G109" s="119" t="s">
        <v>40</v>
      </c>
      <c r="H109" s="180">
        <v>1400</v>
      </c>
      <c r="I109" s="24">
        <f t="shared" ref="I109:I125" si="62">H109*F109</f>
        <v>1400</v>
      </c>
      <c r="J109" s="187">
        <v>550.59</v>
      </c>
      <c r="K109" s="122">
        <f t="shared" si="57"/>
        <v>6.4775294117647064</v>
      </c>
      <c r="L109" s="122">
        <f t="shared" si="58"/>
        <v>0.1543798470731397</v>
      </c>
      <c r="M109" s="123">
        <f t="shared" si="50"/>
        <v>85</v>
      </c>
      <c r="N109" s="124">
        <f t="shared" si="59"/>
        <v>550.59</v>
      </c>
      <c r="O109" s="125">
        <f t="shared" si="60"/>
        <v>1950.5900000000001</v>
      </c>
      <c r="P109" s="126">
        <f t="shared" si="61"/>
        <v>1950.5900000000001</v>
      </c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</row>
    <row r="110" spans="1:72" s="27" customFormat="1" ht="15.75">
      <c r="A110" s="19">
        <f>IF(F110&lt;&gt;"",1+MAX($A$8:A109),"")</f>
        <v>92</v>
      </c>
      <c r="B110" s="210"/>
      <c r="C110" s="37" t="s">
        <v>139</v>
      </c>
      <c r="D110" s="23">
        <v>1</v>
      </c>
      <c r="E110" s="22">
        <v>0</v>
      </c>
      <c r="F110" s="23">
        <f t="shared" si="56"/>
        <v>1</v>
      </c>
      <c r="G110" s="119" t="s">
        <v>40</v>
      </c>
      <c r="H110" s="180">
        <v>1889.3</v>
      </c>
      <c r="I110" s="24">
        <f t="shared" si="62"/>
        <v>1889.3</v>
      </c>
      <c r="J110" s="187">
        <v>743.01</v>
      </c>
      <c r="K110" s="122">
        <f t="shared" si="57"/>
        <v>8.7412941176470582</v>
      </c>
      <c r="L110" s="122">
        <f t="shared" si="58"/>
        <v>0.11439953701834431</v>
      </c>
      <c r="M110" s="123">
        <f t="shared" si="50"/>
        <v>85</v>
      </c>
      <c r="N110" s="124">
        <f t="shared" si="59"/>
        <v>743.01</v>
      </c>
      <c r="O110" s="125">
        <f t="shared" si="60"/>
        <v>2632.31</v>
      </c>
      <c r="P110" s="126">
        <f t="shared" si="61"/>
        <v>2632.31</v>
      </c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</row>
    <row r="111" spans="1:72" s="27" customFormat="1" ht="15.75">
      <c r="A111" s="19">
        <f>IF(F111&lt;&gt;"",1+MAX($A$8:A110),"")</f>
        <v>93</v>
      </c>
      <c r="B111" s="210"/>
      <c r="C111" s="37" t="s">
        <v>142</v>
      </c>
      <c r="D111" s="23">
        <v>1</v>
      </c>
      <c r="E111" s="22">
        <v>0</v>
      </c>
      <c r="F111" s="23">
        <f t="shared" si="56"/>
        <v>1</v>
      </c>
      <c r="G111" s="119" t="s">
        <v>40</v>
      </c>
      <c r="H111" s="180">
        <v>495</v>
      </c>
      <c r="I111" s="24">
        <f t="shared" si="62"/>
        <v>495</v>
      </c>
      <c r="J111" s="187">
        <v>259.56</v>
      </c>
      <c r="K111" s="122">
        <f t="shared" si="57"/>
        <v>3.0536470588235294</v>
      </c>
      <c r="L111" s="122">
        <f t="shared" si="58"/>
        <v>0.32747726922484205</v>
      </c>
      <c r="M111" s="123">
        <f t="shared" si="50"/>
        <v>85</v>
      </c>
      <c r="N111" s="124">
        <f t="shared" si="59"/>
        <v>259.56</v>
      </c>
      <c r="O111" s="125">
        <f t="shared" si="60"/>
        <v>754.56</v>
      </c>
      <c r="P111" s="126">
        <f t="shared" si="61"/>
        <v>754.56</v>
      </c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</row>
    <row r="112" spans="1:72" s="27" customFormat="1" ht="15.75">
      <c r="A112" s="19">
        <f>IF(F112&lt;&gt;"",1+MAX($A$8:A111),"")</f>
        <v>94</v>
      </c>
      <c r="B112" s="210"/>
      <c r="C112" s="37" t="s">
        <v>143</v>
      </c>
      <c r="D112" s="23">
        <v>1</v>
      </c>
      <c r="E112" s="22">
        <v>0</v>
      </c>
      <c r="F112" s="23">
        <f t="shared" si="56"/>
        <v>1</v>
      </c>
      <c r="G112" s="119" t="s">
        <v>40</v>
      </c>
      <c r="H112" s="180">
        <v>1889.3</v>
      </c>
      <c r="I112" s="24">
        <f t="shared" ref="I112:I114" si="63">H112*F112</f>
        <v>1889.3</v>
      </c>
      <c r="J112" s="187">
        <v>743.01</v>
      </c>
      <c r="K112" s="122">
        <f t="shared" si="57"/>
        <v>8.7412941176470582</v>
      </c>
      <c r="L112" s="122">
        <f t="shared" si="58"/>
        <v>0.11439953701834431</v>
      </c>
      <c r="M112" s="123">
        <f t="shared" si="50"/>
        <v>85</v>
      </c>
      <c r="N112" s="124">
        <f t="shared" si="59"/>
        <v>743.01</v>
      </c>
      <c r="O112" s="125">
        <f t="shared" si="60"/>
        <v>2632.31</v>
      </c>
      <c r="P112" s="126">
        <f t="shared" si="61"/>
        <v>2632.31</v>
      </c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</row>
    <row r="113" spans="1:72" s="27" customFormat="1" ht="15.75">
      <c r="A113" s="19">
        <f>IF(F113&lt;&gt;"",1+MAX($A$8:A112),"")</f>
        <v>95</v>
      </c>
      <c r="B113" s="210"/>
      <c r="C113" s="37" t="s">
        <v>140</v>
      </c>
      <c r="D113" s="23">
        <v>1</v>
      </c>
      <c r="E113" s="22">
        <v>0</v>
      </c>
      <c r="F113" s="23">
        <f t="shared" si="56"/>
        <v>1</v>
      </c>
      <c r="G113" s="119" t="s">
        <v>40</v>
      </c>
      <c r="H113" s="180">
        <v>1400</v>
      </c>
      <c r="I113" s="24">
        <f t="shared" si="63"/>
        <v>1400</v>
      </c>
      <c r="J113" s="187">
        <v>550.59</v>
      </c>
      <c r="K113" s="122">
        <f t="shared" si="57"/>
        <v>6.4775294117647064</v>
      </c>
      <c r="L113" s="122">
        <f t="shared" si="58"/>
        <v>0.1543798470731397</v>
      </c>
      <c r="M113" s="123">
        <f t="shared" si="50"/>
        <v>85</v>
      </c>
      <c r="N113" s="124">
        <f t="shared" si="59"/>
        <v>550.59</v>
      </c>
      <c r="O113" s="125">
        <f t="shared" si="60"/>
        <v>1950.5900000000001</v>
      </c>
      <c r="P113" s="126">
        <f t="shared" si="61"/>
        <v>1950.5900000000001</v>
      </c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</row>
    <row r="114" spans="1:72" s="27" customFormat="1" ht="15.75">
      <c r="A114" s="19">
        <f>IF(F114&lt;&gt;"",1+MAX($A$8:A113),"")</f>
        <v>96</v>
      </c>
      <c r="B114" s="210"/>
      <c r="C114" s="37" t="s">
        <v>141</v>
      </c>
      <c r="D114" s="23">
        <v>1</v>
      </c>
      <c r="E114" s="22">
        <v>0</v>
      </c>
      <c r="F114" s="23">
        <f t="shared" si="56"/>
        <v>1</v>
      </c>
      <c r="G114" s="119" t="s">
        <v>40</v>
      </c>
      <c r="H114" s="180">
        <v>1400</v>
      </c>
      <c r="I114" s="24">
        <f t="shared" si="63"/>
        <v>1400</v>
      </c>
      <c r="J114" s="187">
        <v>550.59</v>
      </c>
      <c r="K114" s="122">
        <f t="shared" si="57"/>
        <v>6.4775294117647064</v>
      </c>
      <c r="L114" s="122">
        <f t="shared" si="58"/>
        <v>0.1543798470731397</v>
      </c>
      <c r="M114" s="123">
        <f t="shared" si="50"/>
        <v>85</v>
      </c>
      <c r="N114" s="124">
        <f t="shared" si="59"/>
        <v>550.59</v>
      </c>
      <c r="O114" s="125">
        <f t="shared" si="60"/>
        <v>1950.5900000000001</v>
      </c>
      <c r="P114" s="126">
        <f t="shared" si="61"/>
        <v>1950.5900000000001</v>
      </c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</row>
    <row r="115" spans="1:72" s="27" customFormat="1" ht="15.75">
      <c r="A115" s="19">
        <f>IF(F115&lt;&gt;"",1+MAX($A$8:A114),"")</f>
        <v>97</v>
      </c>
      <c r="B115" s="210"/>
      <c r="C115" s="37" t="s">
        <v>199</v>
      </c>
      <c r="D115" s="23">
        <v>1</v>
      </c>
      <c r="E115" s="22">
        <v>0</v>
      </c>
      <c r="F115" s="23">
        <f>(1+E115)*D115</f>
        <v>1</v>
      </c>
      <c r="G115" s="119" t="s">
        <v>40</v>
      </c>
      <c r="H115" s="180">
        <v>9769.8799999999992</v>
      </c>
      <c r="I115" s="24">
        <f>H115*F115</f>
        <v>9769.8799999999992</v>
      </c>
      <c r="J115" s="187">
        <v>2184.8500000000004</v>
      </c>
      <c r="K115" s="122">
        <f>N115/M115</f>
        <v>25.704117647058826</v>
      </c>
      <c r="L115" s="122">
        <f t="shared" si="58"/>
        <v>3.890427260452662E-2</v>
      </c>
      <c r="M115" s="123">
        <f t="shared" si="37"/>
        <v>85</v>
      </c>
      <c r="N115" s="124">
        <f t="shared" si="59"/>
        <v>2184.8500000000004</v>
      </c>
      <c r="O115" s="125">
        <f t="shared" si="60"/>
        <v>11954.73</v>
      </c>
      <c r="P115" s="126">
        <f t="shared" si="61"/>
        <v>11954.73</v>
      </c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</row>
    <row r="116" spans="1:72" s="27" customFormat="1" ht="15.75">
      <c r="A116" s="19">
        <f>IF(F116&lt;&gt;"",1+MAX($A$8:A115),"")</f>
        <v>98</v>
      </c>
      <c r="B116" s="210"/>
      <c r="C116" s="37" t="s">
        <v>144</v>
      </c>
      <c r="D116" s="23">
        <v>1</v>
      </c>
      <c r="E116" s="22">
        <v>0</v>
      </c>
      <c r="F116" s="23">
        <f t="shared" si="56"/>
        <v>1</v>
      </c>
      <c r="G116" s="119" t="s">
        <v>40</v>
      </c>
      <c r="H116" s="180">
        <v>356.45</v>
      </c>
      <c r="I116" s="24">
        <f t="shared" si="62"/>
        <v>356.45</v>
      </c>
      <c r="J116" s="187">
        <v>367.06</v>
      </c>
      <c r="K116" s="122">
        <f t="shared" si="57"/>
        <v>4.3183529411764709</v>
      </c>
      <c r="L116" s="122">
        <f t="shared" si="58"/>
        <v>0.23156977060970957</v>
      </c>
      <c r="M116" s="123">
        <f t="shared" si="50"/>
        <v>85</v>
      </c>
      <c r="N116" s="124">
        <f t="shared" si="59"/>
        <v>367.06</v>
      </c>
      <c r="O116" s="125">
        <f t="shared" si="60"/>
        <v>723.51</v>
      </c>
      <c r="P116" s="126">
        <f t="shared" si="61"/>
        <v>723.51</v>
      </c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</row>
    <row r="117" spans="1:72" s="27" customFormat="1" ht="15.75">
      <c r="A117" s="19">
        <f>IF(F117&lt;&gt;"",1+MAX($A$8:A116),"")</f>
        <v>99</v>
      </c>
      <c r="B117" s="210"/>
      <c r="C117" s="37" t="s">
        <v>145</v>
      </c>
      <c r="D117" s="23">
        <v>1</v>
      </c>
      <c r="E117" s="22">
        <v>0</v>
      </c>
      <c r="F117" s="23">
        <f t="shared" si="56"/>
        <v>1</v>
      </c>
      <c r="G117" s="119" t="s">
        <v>40</v>
      </c>
      <c r="H117" s="180">
        <v>356.45</v>
      </c>
      <c r="I117" s="24">
        <f t="shared" ref="I117:I119" si="64">H117*F117</f>
        <v>356.45</v>
      </c>
      <c r="J117" s="187">
        <v>367.06</v>
      </c>
      <c r="K117" s="122">
        <f t="shared" si="57"/>
        <v>4.3183529411764709</v>
      </c>
      <c r="L117" s="122">
        <f t="shared" si="58"/>
        <v>0.23156977060970957</v>
      </c>
      <c r="M117" s="123">
        <f t="shared" si="50"/>
        <v>85</v>
      </c>
      <c r="N117" s="124">
        <f t="shared" si="59"/>
        <v>367.06</v>
      </c>
      <c r="O117" s="125">
        <f t="shared" si="60"/>
        <v>723.51</v>
      </c>
      <c r="P117" s="126">
        <f t="shared" si="61"/>
        <v>723.51</v>
      </c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</row>
    <row r="118" spans="1:72" s="27" customFormat="1" ht="15.75">
      <c r="A118" s="19">
        <f>IF(F118&lt;&gt;"",1+MAX($A$8:A117),"")</f>
        <v>100</v>
      </c>
      <c r="B118" s="210"/>
      <c r="C118" s="37" t="s">
        <v>146</v>
      </c>
      <c r="D118" s="23">
        <v>1</v>
      </c>
      <c r="E118" s="22">
        <v>0</v>
      </c>
      <c r="F118" s="23">
        <f t="shared" si="56"/>
        <v>1</v>
      </c>
      <c r="G118" s="119" t="s">
        <v>40</v>
      </c>
      <c r="H118" s="180">
        <v>356.45</v>
      </c>
      <c r="I118" s="24">
        <f t="shared" si="64"/>
        <v>356.45</v>
      </c>
      <c r="J118" s="187">
        <v>367.06</v>
      </c>
      <c r="K118" s="122">
        <f t="shared" si="57"/>
        <v>4.3183529411764709</v>
      </c>
      <c r="L118" s="122">
        <f t="shared" si="58"/>
        <v>0.23156977060970957</v>
      </c>
      <c r="M118" s="123">
        <f t="shared" si="50"/>
        <v>85</v>
      </c>
      <c r="N118" s="124">
        <f t="shared" si="59"/>
        <v>367.06</v>
      </c>
      <c r="O118" s="125">
        <f t="shared" si="60"/>
        <v>723.51</v>
      </c>
      <c r="P118" s="126">
        <f t="shared" si="61"/>
        <v>723.51</v>
      </c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</row>
    <row r="119" spans="1:72" s="27" customFormat="1" ht="15.75">
      <c r="A119" s="19">
        <f>IF(F119&lt;&gt;"",1+MAX($A$8:A118),"")</f>
        <v>101</v>
      </c>
      <c r="B119" s="210"/>
      <c r="C119" s="37" t="s">
        <v>147</v>
      </c>
      <c r="D119" s="23">
        <v>1</v>
      </c>
      <c r="E119" s="22">
        <v>0</v>
      </c>
      <c r="F119" s="23">
        <f t="shared" si="56"/>
        <v>1</v>
      </c>
      <c r="G119" s="119" t="s">
        <v>40</v>
      </c>
      <c r="H119" s="180">
        <v>356.45</v>
      </c>
      <c r="I119" s="24">
        <f t="shared" si="64"/>
        <v>356.45</v>
      </c>
      <c r="J119" s="187">
        <v>367.06</v>
      </c>
      <c r="K119" s="122">
        <f t="shared" si="57"/>
        <v>4.3183529411764709</v>
      </c>
      <c r="L119" s="122">
        <f t="shared" si="58"/>
        <v>0.23156977060970957</v>
      </c>
      <c r="M119" s="123">
        <f t="shared" si="50"/>
        <v>85</v>
      </c>
      <c r="N119" s="124">
        <f t="shared" si="59"/>
        <v>367.06</v>
      </c>
      <c r="O119" s="125">
        <f t="shared" si="60"/>
        <v>723.51</v>
      </c>
      <c r="P119" s="126">
        <f t="shared" si="61"/>
        <v>723.51</v>
      </c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</row>
    <row r="120" spans="1:72" s="27" customFormat="1" ht="15.75">
      <c r="A120" s="19">
        <f>IF(F120&lt;&gt;"",1+MAX($A$8:A119),"")</f>
        <v>102</v>
      </c>
      <c r="B120" s="210"/>
      <c r="C120" s="37" t="s">
        <v>66</v>
      </c>
      <c r="D120" s="23">
        <v>2</v>
      </c>
      <c r="E120" s="22">
        <v>0</v>
      </c>
      <c r="F120" s="23">
        <f t="shared" si="56"/>
        <v>2</v>
      </c>
      <c r="G120" s="119" t="s">
        <v>40</v>
      </c>
      <c r="H120" s="180">
        <v>110.75</v>
      </c>
      <c r="I120" s="24">
        <f t="shared" si="62"/>
        <v>221.5</v>
      </c>
      <c r="J120" s="187">
        <v>104.88000000000001</v>
      </c>
      <c r="K120" s="122">
        <f t="shared" si="57"/>
        <v>2.4677647058823533</v>
      </c>
      <c r="L120" s="122">
        <f t="shared" si="58"/>
        <v>0.81045003813882521</v>
      </c>
      <c r="M120" s="123">
        <f t="shared" si="50"/>
        <v>85</v>
      </c>
      <c r="N120" s="124">
        <f t="shared" si="59"/>
        <v>209.76000000000002</v>
      </c>
      <c r="O120" s="125">
        <f t="shared" si="60"/>
        <v>431.26</v>
      </c>
      <c r="P120" s="126">
        <f t="shared" si="61"/>
        <v>215.63</v>
      </c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</row>
    <row r="121" spans="1:72" s="27" customFormat="1" ht="15.75">
      <c r="A121" s="19">
        <f>IF(F121&lt;&gt;"",1+MAX($A$8:A120),"")</f>
        <v>103</v>
      </c>
      <c r="B121" s="210"/>
      <c r="C121" s="37" t="s">
        <v>148</v>
      </c>
      <c r="D121" s="23">
        <v>1</v>
      </c>
      <c r="E121" s="22">
        <v>0</v>
      </c>
      <c r="F121" s="23">
        <f t="shared" si="56"/>
        <v>1</v>
      </c>
      <c r="G121" s="119" t="s">
        <v>40</v>
      </c>
      <c r="H121" s="180">
        <v>651.77</v>
      </c>
      <c r="I121" s="24">
        <f t="shared" si="62"/>
        <v>651.77</v>
      </c>
      <c r="J121" s="187">
        <v>313.28999999999996</v>
      </c>
      <c r="K121" s="122">
        <f t="shared" si="57"/>
        <v>3.6857647058823524</v>
      </c>
      <c r="L121" s="122">
        <f t="shared" si="58"/>
        <v>0.27131411790992377</v>
      </c>
      <c r="M121" s="123">
        <f t="shared" si="50"/>
        <v>85</v>
      </c>
      <c r="N121" s="124">
        <f t="shared" si="59"/>
        <v>313.28999999999996</v>
      </c>
      <c r="O121" s="125">
        <f t="shared" si="60"/>
        <v>965.06</v>
      </c>
      <c r="P121" s="126">
        <f t="shared" si="61"/>
        <v>965.06</v>
      </c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</row>
    <row r="122" spans="1:72" s="27" customFormat="1" ht="15.75">
      <c r="A122" s="19">
        <f>IF(F122&lt;&gt;"",1+MAX($A$8:A121),"")</f>
        <v>104</v>
      </c>
      <c r="B122" s="210"/>
      <c r="C122" s="37" t="s">
        <v>149</v>
      </c>
      <c r="D122" s="23">
        <v>1</v>
      </c>
      <c r="E122" s="22">
        <v>0</v>
      </c>
      <c r="F122" s="23">
        <f t="shared" si="56"/>
        <v>1</v>
      </c>
      <c r="G122" s="119" t="s">
        <v>40</v>
      </c>
      <c r="H122" s="180">
        <v>529.29999999999995</v>
      </c>
      <c r="I122" s="24">
        <f t="shared" si="62"/>
        <v>529.29999999999995</v>
      </c>
      <c r="J122" s="187">
        <v>254.42</v>
      </c>
      <c r="K122" s="122">
        <f t="shared" si="57"/>
        <v>2.9931764705882351</v>
      </c>
      <c r="L122" s="122">
        <f t="shared" si="58"/>
        <v>0.33409323166417737</v>
      </c>
      <c r="M122" s="123">
        <f t="shared" si="50"/>
        <v>85</v>
      </c>
      <c r="N122" s="124">
        <f t="shared" si="59"/>
        <v>254.42</v>
      </c>
      <c r="O122" s="125">
        <f t="shared" si="60"/>
        <v>783.71999999999991</v>
      </c>
      <c r="P122" s="126">
        <f t="shared" si="61"/>
        <v>783.71999999999991</v>
      </c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</row>
    <row r="123" spans="1:72" s="27" customFormat="1" ht="15.75">
      <c r="A123" s="19">
        <f>IF(F123&lt;&gt;"",1+MAX($A$8:A122),"")</f>
        <v>105</v>
      </c>
      <c r="B123" s="210"/>
      <c r="C123" s="37" t="s">
        <v>150</v>
      </c>
      <c r="D123" s="23">
        <v>1</v>
      </c>
      <c r="E123" s="22">
        <v>0</v>
      </c>
      <c r="F123" s="23">
        <f t="shared" si="56"/>
        <v>1</v>
      </c>
      <c r="G123" s="119" t="s">
        <v>40</v>
      </c>
      <c r="H123" s="180">
        <v>651.77</v>
      </c>
      <c r="I123" s="24">
        <f t="shared" ref="I123" si="65">H123*F123</f>
        <v>651.77</v>
      </c>
      <c r="J123" s="187">
        <v>313.28999999999996</v>
      </c>
      <c r="K123" s="122">
        <f t="shared" si="57"/>
        <v>3.6857647058823524</v>
      </c>
      <c r="L123" s="122">
        <f t="shared" si="58"/>
        <v>0.27131411790992377</v>
      </c>
      <c r="M123" s="123">
        <f t="shared" si="50"/>
        <v>85</v>
      </c>
      <c r="N123" s="124">
        <f t="shared" si="59"/>
        <v>313.28999999999996</v>
      </c>
      <c r="O123" s="125">
        <f t="shared" si="60"/>
        <v>965.06</v>
      </c>
      <c r="P123" s="126">
        <f t="shared" si="61"/>
        <v>965.06</v>
      </c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</row>
    <row r="124" spans="1:72" s="27" customFormat="1" ht="15.75">
      <c r="A124" s="19">
        <f>IF(F124&lt;&gt;"",1+MAX($A$8:A123),"")</f>
        <v>106</v>
      </c>
      <c r="B124" s="210"/>
      <c r="C124" s="37" t="s">
        <v>151</v>
      </c>
      <c r="D124" s="23">
        <v>1</v>
      </c>
      <c r="E124" s="22">
        <v>0</v>
      </c>
      <c r="F124" s="23">
        <f t="shared" si="56"/>
        <v>1</v>
      </c>
      <c r="G124" s="119" t="s">
        <v>40</v>
      </c>
      <c r="H124" s="180">
        <v>1025.8599999999999</v>
      </c>
      <c r="I124" s="24">
        <f t="shared" si="62"/>
        <v>1025.8599999999999</v>
      </c>
      <c r="J124" s="187">
        <v>327.73</v>
      </c>
      <c r="K124" s="122">
        <f t="shared" si="57"/>
        <v>3.8556470588235294</v>
      </c>
      <c r="L124" s="122">
        <f t="shared" si="58"/>
        <v>0.25935983889177067</v>
      </c>
      <c r="M124" s="123">
        <f t="shared" si="50"/>
        <v>85</v>
      </c>
      <c r="N124" s="124">
        <f t="shared" si="59"/>
        <v>327.73</v>
      </c>
      <c r="O124" s="125">
        <f t="shared" si="60"/>
        <v>1353.59</v>
      </c>
      <c r="P124" s="126">
        <f t="shared" si="61"/>
        <v>1353.59</v>
      </c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</row>
    <row r="125" spans="1:72" s="27" customFormat="1" ht="15.75">
      <c r="A125" s="19">
        <f>IF(F125&lt;&gt;"",1+MAX($A$8:A124),"")</f>
        <v>107</v>
      </c>
      <c r="B125" s="210"/>
      <c r="C125" s="37" t="s">
        <v>152</v>
      </c>
      <c r="D125" s="23">
        <v>1</v>
      </c>
      <c r="E125" s="22">
        <v>0</v>
      </c>
      <c r="F125" s="23">
        <f t="shared" si="56"/>
        <v>1</v>
      </c>
      <c r="G125" s="119" t="s">
        <v>40</v>
      </c>
      <c r="H125" s="180">
        <v>1025.8599999999999</v>
      </c>
      <c r="I125" s="24">
        <f t="shared" si="62"/>
        <v>1025.8599999999999</v>
      </c>
      <c r="J125" s="187">
        <v>327.73</v>
      </c>
      <c r="K125" s="122">
        <f t="shared" si="57"/>
        <v>3.8556470588235294</v>
      </c>
      <c r="L125" s="122">
        <f t="shared" si="58"/>
        <v>0.25935983889177067</v>
      </c>
      <c r="M125" s="123">
        <f t="shared" si="50"/>
        <v>85</v>
      </c>
      <c r="N125" s="124">
        <f t="shared" si="59"/>
        <v>327.73</v>
      </c>
      <c r="O125" s="125">
        <f t="shared" si="60"/>
        <v>1353.59</v>
      </c>
      <c r="P125" s="126">
        <f t="shared" si="61"/>
        <v>1353.59</v>
      </c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</row>
    <row r="126" spans="1:72" s="27" customFormat="1" ht="15.75">
      <c r="A126" s="19">
        <f>IF(F126&lt;&gt;"",1+MAX($A$8:A125),"")</f>
        <v>108</v>
      </c>
      <c r="B126" s="210"/>
      <c r="C126" s="37" t="s">
        <v>153</v>
      </c>
      <c r="D126" s="23">
        <v>1</v>
      </c>
      <c r="E126" s="22">
        <v>0</v>
      </c>
      <c r="F126" s="23">
        <f t="shared" si="54"/>
        <v>1</v>
      </c>
      <c r="G126" s="119" t="s">
        <v>40</v>
      </c>
      <c r="H126" s="180">
        <v>1025.8599999999999</v>
      </c>
      <c r="I126" s="24">
        <f t="shared" ref="I126:I127" si="66">H126*F126</f>
        <v>1025.8599999999999</v>
      </c>
      <c r="J126" s="187">
        <v>327.73</v>
      </c>
      <c r="K126" s="122">
        <f t="shared" si="55"/>
        <v>3.8556470588235294</v>
      </c>
      <c r="L126" s="122">
        <f t="shared" si="58"/>
        <v>0.25935983889177067</v>
      </c>
      <c r="M126" s="123">
        <f t="shared" si="50"/>
        <v>85</v>
      </c>
      <c r="N126" s="124">
        <f t="shared" si="59"/>
        <v>327.73</v>
      </c>
      <c r="O126" s="125">
        <f t="shared" si="60"/>
        <v>1353.59</v>
      </c>
      <c r="P126" s="126">
        <f t="shared" si="61"/>
        <v>1353.59</v>
      </c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</row>
    <row r="127" spans="1:72" s="27" customFormat="1" ht="31.5">
      <c r="A127" s="19">
        <f>IF(F127&lt;&gt;"",1+MAX($A$8:A126),"")</f>
        <v>109</v>
      </c>
      <c r="B127" s="210"/>
      <c r="C127" s="37" t="s">
        <v>154</v>
      </c>
      <c r="D127" s="23">
        <v>1</v>
      </c>
      <c r="E127" s="22">
        <v>0</v>
      </c>
      <c r="F127" s="23">
        <f t="shared" si="54"/>
        <v>1</v>
      </c>
      <c r="G127" s="119" t="s">
        <v>40</v>
      </c>
      <c r="H127" s="180">
        <v>330.8843333333333</v>
      </c>
      <c r="I127" s="24">
        <f t="shared" si="66"/>
        <v>330.8843333333333</v>
      </c>
      <c r="J127" s="187">
        <v>231.34</v>
      </c>
      <c r="K127" s="122">
        <f t="shared" si="55"/>
        <v>2.7216470588235295</v>
      </c>
      <c r="L127" s="122">
        <f t="shared" si="58"/>
        <v>0.36742456989712108</v>
      </c>
      <c r="M127" s="123">
        <f t="shared" si="50"/>
        <v>85</v>
      </c>
      <c r="N127" s="124">
        <f t="shared" si="59"/>
        <v>231.34</v>
      </c>
      <c r="O127" s="125">
        <f t="shared" si="60"/>
        <v>562.22433333333333</v>
      </c>
      <c r="P127" s="126">
        <f t="shared" si="61"/>
        <v>562.22433333333333</v>
      </c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</row>
    <row r="128" spans="1:72" s="27" customFormat="1" ht="31.5">
      <c r="A128" s="19">
        <f>IF(F128&lt;&gt;"",1+MAX($A$8:A127),"")</f>
        <v>110</v>
      </c>
      <c r="B128" s="210"/>
      <c r="C128" s="37" t="s">
        <v>155</v>
      </c>
      <c r="D128" s="23">
        <v>1</v>
      </c>
      <c r="E128" s="22">
        <v>0</v>
      </c>
      <c r="F128" s="23">
        <f t="shared" si="54"/>
        <v>1</v>
      </c>
      <c r="G128" s="119" t="s">
        <v>40</v>
      </c>
      <c r="H128" s="180">
        <v>1389.1717666666666</v>
      </c>
      <c r="I128" s="24">
        <f t="shared" ref="I128:I137" si="67">H128*F128</f>
        <v>1389.1717666666666</v>
      </c>
      <c r="J128" s="187">
        <v>971.24</v>
      </c>
      <c r="K128" s="122">
        <f t="shared" si="55"/>
        <v>11.426352941176471</v>
      </c>
      <c r="L128" s="122">
        <f t="shared" si="58"/>
        <v>8.7516988591903128E-2</v>
      </c>
      <c r="M128" s="123">
        <f t="shared" si="50"/>
        <v>85</v>
      </c>
      <c r="N128" s="124">
        <f t="shared" si="59"/>
        <v>971.24</v>
      </c>
      <c r="O128" s="125">
        <f t="shared" si="60"/>
        <v>2360.4117666666666</v>
      </c>
      <c r="P128" s="126">
        <f t="shared" si="61"/>
        <v>2360.4117666666666</v>
      </c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</row>
    <row r="129" spans="1:72" s="27" customFormat="1" ht="31.5">
      <c r="A129" s="19">
        <f>IF(F129&lt;&gt;"",1+MAX($A$8:A128),"")</f>
        <v>111</v>
      </c>
      <c r="B129" s="210"/>
      <c r="C129" s="37" t="s">
        <v>156</v>
      </c>
      <c r="D129" s="23">
        <v>1</v>
      </c>
      <c r="E129" s="22">
        <v>0</v>
      </c>
      <c r="F129" s="23">
        <f t="shared" si="54"/>
        <v>1</v>
      </c>
      <c r="G129" s="119" t="s">
        <v>40</v>
      </c>
      <c r="H129" s="180">
        <v>679.39774999999997</v>
      </c>
      <c r="I129" s="24">
        <f t="shared" si="67"/>
        <v>679.39774999999997</v>
      </c>
      <c r="J129" s="187">
        <v>356.26</v>
      </c>
      <c r="K129" s="122">
        <f t="shared" si="55"/>
        <v>4.1912941176470584</v>
      </c>
      <c r="L129" s="122">
        <f t="shared" si="58"/>
        <v>0.23858979397069557</v>
      </c>
      <c r="M129" s="123">
        <f t="shared" si="50"/>
        <v>85</v>
      </c>
      <c r="N129" s="124">
        <f t="shared" si="59"/>
        <v>356.26</v>
      </c>
      <c r="O129" s="125">
        <f t="shared" si="60"/>
        <v>1035.6577499999999</v>
      </c>
      <c r="P129" s="126">
        <f t="shared" si="61"/>
        <v>1035.6577499999999</v>
      </c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</row>
    <row r="130" spans="1:72" s="27" customFormat="1" ht="31.5">
      <c r="A130" s="19">
        <f>IF(F130&lt;&gt;"",1+MAX($A$8:A129),"")</f>
        <v>112</v>
      </c>
      <c r="B130" s="210"/>
      <c r="C130" s="37" t="s">
        <v>157</v>
      </c>
      <c r="D130" s="23">
        <v>1</v>
      </c>
      <c r="E130" s="22">
        <v>0</v>
      </c>
      <c r="F130" s="23">
        <f t="shared" si="54"/>
        <v>1</v>
      </c>
      <c r="G130" s="119" t="s">
        <v>40</v>
      </c>
      <c r="H130" s="180">
        <v>141.03266666666667</v>
      </c>
      <c r="I130" s="24">
        <f t="shared" si="67"/>
        <v>141.03266666666667</v>
      </c>
      <c r="J130" s="187">
        <v>98.61</v>
      </c>
      <c r="K130" s="122">
        <f t="shared" si="55"/>
        <v>1.1601176470588235</v>
      </c>
      <c r="L130" s="122">
        <f t="shared" si="58"/>
        <v>0.86198154345401079</v>
      </c>
      <c r="M130" s="123">
        <f t="shared" si="50"/>
        <v>85</v>
      </c>
      <c r="N130" s="124">
        <f t="shared" si="59"/>
        <v>98.61</v>
      </c>
      <c r="O130" s="125">
        <f t="shared" si="60"/>
        <v>239.64266666666668</v>
      </c>
      <c r="P130" s="126">
        <f t="shared" si="61"/>
        <v>239.64266666666668</v>
      </c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</row>
    <row r="131" spans="1:72" s="27" customFormat="1" ht="31.5">
      <c r="A131" s="19">
        <f>IF(F131&lt;&gt;"",1+MAX($A$8:A130),"")</f>
        <v>113</v>
      </c>
      <c r="B131" s="210"/>
      <c r="C131" s="37" t="s">
        <v>159</v>
      </c>
      <c r="D131" s="23">
        <v>1</v>
      </c>
      <c r="E131" s="22">
        <v>0</v>
      </c>
      <c r="F131" s="23">
        <f t="shared" si="54"/>
        <v>1</v>
      </c>
      <c r="G131" s="119" t="s">
        <v>40</v>
      </c>
      <c r="H131" s="180">
        <v>141.03266666666667</v>
      </c>
      <c r="I131" s="24">
        <f t="shared" si="67"/>
        <v>141.03266666666667</v>
      </c>
      <c r="J131" s="187">
        <v>98.61</v>
      </c>
      <c r="K131" s="122">
        <f t="shared" si="55"/>
        <v>1.1601176470588235</v>
      </c>
      <c r="L131" s="122">
        <f t="shared" si="58"/>
        <v>0.86198154345401079</v>
      </c>
      <c r="M131" s="123">
        <f t="shared" si="50"/>
        <v>85</v>
      </c>
      <c r="N131" s="124">
        <f t="shared" si="59"/>
        <v>98.61</v>
      </c>
      <c r="O131" s="125">
        <f t="shared" si="60"/>
        <v>239.64266666666668</v>
      </c>
      <c r="P131" s="126">
        <f t="shared" si="61"/>
        <v>239.64266666666668</v>
      </c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</row>
    <row r="132" spans="1:72" s="27" customFormat="1" ht="31.5">
      <c r="A132" s="19">
        <f>IF(F132&lt;&gt;"",1+MAX($A$8:A131),"")</f>
        <v>114</v>
      </c>
      <c r="B132" s="210"/>
      <c r="C132" s="37" t="s">
        <v>158</v>
      </c>
      <c r="D132" s="23">
        <v>1</v>
      </c>
      <c r="E132" s="22">
        <v>0</v>
      </c>
      <c r="F132" s="23">
        <f t="shared" si="54"/>
        <v>1</v>
      </c>
      <c r="G132" s="119" t="s">
        <v>40</v>
      </c>
      <c r="H132" s="180">
        <v>113.911</v>
      </c>
      <c r="I132" s="24">
        <f t="shared" si="67"/>
        <v>113.911</v>
      </c>
      <c r="J132" s="187">
        <v>79.650000000000006</v>
      </c>
      <c r="K132" s="122">
        <f t="shared" si="55"/>
        <v>0.93705882352941183</v>
      </c>
      <c r="L132" s="122">
        <f t="shared" si="58"/>
        <v>1.0671688637790331</v>
      </c>
      <c r="M132" s="123">
        <f t="shared" si="50"/>
        <v>85</v>
      </c>
      <c r="N132" s="124">
        <f t="shared" si="59"/>
        <v>79.650000000000006</v>
      </c>
      <c r="O132" s="125">
        <f t="shared" si="60"/>
        <v>193.56100000000001</v>
      </c>
      <c r="P132" s="126">
        <f t="shared" si="61"/>
        <v>193.56100000000001</v>
      </c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</row>
    <row r="133" spans="1:72" s="27" customFormat="1" ht="31.5">
      <c r="A133" s="19">
        <f>IF(F133&lt;&gt;"",1+MAX($A$8:A132),"")</f>
        <v>115</v>
      </c>
      <c r="B133" s="210"/>
      <c r="C133" s="37" t="s">
        <v>160</v>
      </c>
      <c r="D133" s="23">
        <v>1</v>
      </c>
      <c r="E133" s="22">
        <v>0</v>
      </c>
      <c r="F133" s="23">
        <f t="shared" si="54"/>
        <v>1</v>
      </c>
      <c r="G133" s="119" t="s">
        <v>40</v>
      </c>
      <c r="H133" s="180">
        <v>206.12466666666666</v>
      </c>
      <c r="I133" s="24">
        <f t="shared" si="67"/>
        <v>206.12466666666666</v>
      </c>
      <c r="J133" s="187">
        <v>144.12</v>
      </c>
      <c r="K133" s="122">
        <f t="shared" si="55"/>
        <v>1.695529411764706</v>
      </c>
      <c r="L133" s="122">
        <f t="shared" si="58"/>
        <v>0.58978628920344156</v>
      </c>
      <c r="M133" s="123">
        <f t="shared" si="50"/>
        <v>85</v>
      </c>
      <c r="N133" s="124">
        <f t="shared" si="59"/>
        <v>144.12</v>
      </c>
      <c r="O133" s="125">
        <f t="shared" si="60"/>
        <v>350.24466666666666</v>
      </c>
      <c r="P133" s="126">
        <f t="shared" si="61"/>
        <v>350.24466666666666</v>
      </c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</row>
    <row r="134" spans="1:72" s="27" customFormat="1" ht="31.5">
      <c r="A134" s="19">
        <f>IF(F134&lt;&gt;"",1+MAX($A$8:A133),"")</f>
        <v>116</v>
      </c>
      <c r="B134" s="210"/>
      <c r="C134" s="37" t="s">
        <v>161</v>
      </c>
      <c r="D134" s="23">
        <v>1</v>
      </c>
      <c r="E134" s="22">
        <v>0</v>
      </c>
      <c r="F134" s="23">
        <f t="shared" si="54"/>
        <v>1</v>
      </c>
      <c r="G134" s="119" t="s">
        <v>40</v>
      </c>
      <c r="H134" s="180">
        <v>358.00599999999997</v>
      </c>
      <c r="I134" s="24">
        <f t="shared" si="67"/>
        <v>358.00599999999997</v>
      </c>
      <c r="J134" s="187">
        <v>250.29999999999998</v>
      </c>
      <c r="K134" s="122">
        <f t="shared" si="55"/>
        <v>2.9447058823529408</v>
      </c>
      <c r="L134" s="122">
        <f t="shared" si="58"/>
        <v>0.33959248901318423</v>
      </c>
      <c r="M134" s="123">
        <f t="shared" si="50"/>
        <v>85</v>
      </c>
      <c r="N134" s="124">
        <f t="shared" si="59"/>
        <v>250.29999999999998</v>
      </c>
      <c r="O134" s="125">
        <f t="shared" si="60"/>
        <v>608.30599999999993</v>
      </c>
      <c r="P134" s="126">
        <f t="shared" si="61"/>
        <v>608.30599999999993</v>
      </c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</row>
    <row r="135" spans="1:72" s="27" customFormat="1" ht="31.5">
      <c r="A135" s="19">
        <f>IF(F135&lt;&gt;"",1+MAX($A$8:A134),"")</f>
        <v>117</v>
      </c>
      <c r="B135" s="210"/>
      <c r="C135" s="37" t="s">
        <v>162</v>
      </c>
      <c r="D135" s="23">
        <v>1</v>
      </c>
      <c r="E135" s="22">
        <v>0</v>
      </c>
      <c r="F135" s="23">
        <f t="shared" si="54"/>
        <v>1</v>
      </c>
      <c r="G135" s="119" t="s">
        <v>40</v>
      </c>
      <c r="H135" s="180">
        <v>406.82499999999999</v>
      </c>
      <c r="I135" s="24">
        <f t="shared" si="67"/>
        <v>406.82499999999999</v>
      </c>
      <c r="J135" s="187">
        <v>284.44</v>
      </c>
      <c r="K135" s="122">
        <f t="shared" si="55"/>
        <v>3.3463529411764705</v>
      </c>
      <c r="L135" s="122">
        <f t="shared" si="58"/>
        <v>0.29883279426241033</v>
      </c>
      <c r="M135" s="123">
        <f t="shared" si="50"/>
        <v>85</v>
      </c>
      <c r="N135" s="124">
        <f t="shared" si="59"/>
        <v>284.44</v>
      </c>
      <c r="O135" s="125">
        <f t="shared" si="60"/>
        <v>691.26499999999999</v>
      </c>
      <c r="P135" s="126">
        <f t="shared" si="61"/>
        <v>691.26499999999999</v>
      </c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</row>
    <row r="136" spans="1:72" s="27" customFormat="1" ht="31.5">
      <c r="A136" s="19">
        <f>IF(F136&lt;&gt;"",1+MAX($A$8:A135),"")</f>
        <v>118</v>
      </c>
      <c r="B136" s="210"/>
      <c r="C136" s="37" t="s">
        <v>163</v>
      </c>
      <c r="D136" s="23">
        <v>1</v>
      </c>
      <c r="E136" s="22">
        <v>0</v>
      </c>
      <c r="F136" s="23">
        <f t="shared" si="54"/>
        <v>1</v>
      </c>
      <c r="G136" s="119" t="s">
        <v>40</v>
      </c>
      <c r="H136" s="180">
        <v>1026.0126500000001</v>
      </c>
      <c r="I136" s="24">
        <f t="shared" si="67"/>
        <v>1026.0126500000001</v>
      </c>
      <c r="J136" s="187">
        <v>538.01</v>
      </c>
      <c r="K136" s="122">
        <f t="shared" si="55"/>
        <v>6.3295294117647058</v>
      </c>
      <c r="L136" s="122">
        <f t="shared" si="58"/>
        <v>0.15798962844556794</v>
      </c>
      <c r="M136" s="123">
        <f t="shared" si="50"/>
        <v>85</v>
      </c>
      <c r="N136" s="124">
        <f t="shared" si="59"/>
        <v>538.01</v>
      </c>
      <c r="O136" s="125">
        <f t="shared" si="60"/>
        <v>1564.0226500000001</v>
      </c>
      <c r="P136" s="126">
        <f t="shared" si="61"/>
        <v>1564.0226500000001</v>
      </c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</row>
    <row r="137" spans="1:72" s="27" customFormat="1" ht="31.5">
      <c r="A137" s="19">
        <f>IF(F137&lt;&gt;"",1+MAX($A$8:A136),"")</f>
        <v>119</v>
      </c>
      <c r="B137" s="210"/>
      <c r="C137" s="37" t="s">
        <v>164</v>
      </c>
      <c r="D137" s="23">
        <v>1</v>
      </c>
      <c r="E137" s="22">
        <v>0</v>
      </c>
      <c r="F137" s="23">
        <f t="shared" si="47"/>
        <v>1</v>
      </c>
      <c r="G137" s="119" t="s">
        <v>40</v>
      </c>
      <c r="H137" s="180">
        <v>1234.0358333333334</v>
      </c>
      <c r="I137" s="24">
        <f t="shared" si="67"/>
        <v>1234.0358333333334</v>
      </c>
      <c r="J137" s="187">
        <v>647.09</v>
      </c>
      <c r="K137" s="122">
        <f t="shared" si="49"/>
        <v>7.6128235294117648</v>
      </c>
      <c r="L137" s="122">
        <f t="shared" si="58"/>
        <v>0.13135730732973774</v>
      </c>
      <c r="M137" s="123">
        <f t="shared" si="50"/>
        <v>85</v>
      </c>
      <c r="N137" s="124">
        <f t="shared" si="59"/>
        <v>647.09</v>
      </c>
      <c r="O137" s="125">
        <f t="shared" si="60"/>
        <v>1881.1258333333335</v>
      </c>
      <c r="P137" s="126">
        <f t="shared" si="61"/>
        <v>1881.1258333333335</v>
      </c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</row>
    <row r="138" spans="1:72" s="27" customFormat="1" ht="31.5">
      <c r="A138" s="19">
        <f>IF(F138&lt;&gt;"",1+MAX($A$8:A137),"")</f>
        <v>120</v>
      </c>
      <c r="B138" s="210"/>
      <c r="C138" s="37" t="s">
        <v>200</v>
      </c>
      <c r="D138" s="23">
        <v>1</v>
      </c>
      <c r="E138" s="22">
        <v>0</v>
      </c>
      <c r="F138" s="23">
        <f t="shared" si="47"/>
        <v>1</v>
      </c>
      <c r="G138" s="119" t="s">
        <v>40</v>
      </c>
      <c r="H138" s="180">
        <v>7085</v>
      </c>
      <c r="I138" s="24">
        <f t="shared" si="51"/>
        <v>7085</v>
      </c>
      <c r="J138" s="187">
        <v>1238.3699999999999</v>
      </c>
      <c r="K138" s="122">
        <f t="shared" si="49"/>
        <v>14.56905882352941</v>
      </c>
      <c r="L138" s="122">
        <f t="shared" si="58"/>
        <v>6.863861366150667E-2</v>
      </c>
      <c r="M138" s="123">
        <f t="shared" si="50"/>
        <v>85</v>
      </c>
      <c r="N138" s="124">
        <f t="shared" si="59"/>
        <v>1238.3699999999999</v>
      </c>
      <c r="O138" s="125">
        <f t="shared" si="60"/>
        <v>8323.369999999999</v>
      </c>
      <c r="P138" s="126">
        <f t="shared" si="61"/>
        <v>8323.369999999999</v>
      </c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</row>
    <row r="139" spans="1:72" s="27" customFormat="1" ht="31.5">
      <c r="A139" s="19">
        <f>IF(F139&lt;&gt;"",1+MAX($A$8:A138),"")</f>
        <v>121</v>
      </c>
      <c r="B139" s="210"/>
      <c r="C139" s="37" t="s">
        <v>201</v>
      </c>
      <c r="D139" s="23">
        <v>1</v>
      </c>
      <c r="E139" s="22">
        <v>0</v>
      </c>
      <c r="F139" s="23">
        <f t="shared" si="47"/>
        <v>1</v>
      </c>
      <c r="G139" s="119" t="s">
        <v>40</v>
      </c>
      <c r="H139" s="180">
        <v>7085</v>
      </c>
      <c r="I139" s="24">
        <f t="shared" si="51"/>
        <v>7085</v>
      </c>
      <c r="J139" s="187">
        <v>1238.3699999999999</v>
      </c>
      <c r="K139" s="122">
        <f t="shared" si="49"/>
        <v>14.56905882352941</v>
      </c>
      <c r="L139" s="122">
        <f t="shared" si="58"/>
        <v>6.863861366150667E-2</v>
      </c>
      <c r="M139" s="123">
        <f t="shared" si="50"/>
        <v>85</v>
      </c>
      <c r="N139" s="124">
        <f t="shared" si="59"/>
        <v>1238.3699999999999</v>
      </c>
      <c r="O139" s="125">
        <f t="shared" si="60"/>
        <v>8323.369999999999</v>
      </c>
      <c r="P139" s="126">
        <f t="shared" si="61"/>
        <v>8323.369999999999</v>
      </c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</row>
    <row r="140" spans="1:72" s="27" customFormat="1" ht="31.5">
      <c r="A140" s="19">
        <f>IF(F140&lt;&gt;"",1+MAX($A$8:A139),"")</f>
        <v>122</v>
      </c>
      <c r="B140" s="210"/>
      <c r="C140" s="37" t="s">
        <v>165</v>
      </c>
      <c r="D140" s="23">
        <v>1</v>
      </c>
      <c r="E140" s="22">
        <v>0</v>
      </c>
      <c r="F140" s="23">
        <f t="shared" ref="F140:F147" si="68">(1+E140)*D140</f>
        <v>1</v>
      </c>
      <c r="G140" s="119" t="s">
        <v>40</v>
      </c>
      <c r="H140" s="180">
        <v>218.9</v>
      </c>
      <c r="I140" s="24">
        <f t="shared" ref="I140" si="69">H140*F140</f>
        <v>218.9</v>
      </c>
      <c r="J140" s="187">
        <v>332.09999999999997</v>
      </c>
      <c r="K140" s="122">
        <f t="shared" ref="K140:K147" si="70">N140/M140</f>
        <v>3.9070588235294115</v>
      </c>
      <c r="L140" s="122">
        <f t="shared" ref="L140:L171" si="71">D140/K140</f>
        <v>0.25594700391448361</v>
      </c>
      <c r="M140" s="123">
        <f t="shared" si="50"/>
        <v>85</v>
      </c>
      <c r="N140" s="124">
        <f t="shared" ref="N140:N147" si="72">D140*J140</f>
        <v>332.09999999999997</v>
      </c>
      <c r="O140" s="125">
        <f t="shared" ref="O140:O171" si="73">N140+I140</f>
        <v>551</v>
      </c>
      <c r="P140" s="126">
        <f t="shared" ref="P140:P171" si="74">O140/F140</f>
        <v>551</v>
      </c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</row>
    <row r="141" spans="1:72" s="27" customFormat="1" ht="31.5">
      <c r="A141" s="19">
        <f>IF(F141&lt;&gt;"",1+MAX($A$8:A140),"")</f>
        <v>123</v>
      </c>
      <c r="B141" s="210"/>
      <c r="C141" s="37" t="s">
        <v>166</v>
      </c>
      <c r="D141" s="23">
        <v>1</v>
      </c>
      <c r="E141" s="22">
        <v>0</v>
      </c>
      <c r="F141" s="23">
        <f t="shared" si="68"/>
        <v>1</v>
      </c>
      <c r="G141" s="119" t="s">
        <v>40</v>
      </c>
      <c r="H141" s="180">
        <v>218.9</v>
      </c>
      <c r="I141" s="24">
        <f t="shared" ref="I141:I147" si="75">H141*F141</f>
        <v>218.9</v>
      </c>
      <c r="J141" s="187">
        <v>332.09999999999997</v>
      </c>
      <c r="K141" s="122">
        <f t="shared" si="70"/>
        <v>3.9070588235294115</v>
      </c>
      <c r="L141" s="122">
        <f t="shared" si="71"/>
        <v>0.25594700391448361</v>
      </c>
      <c r="M141" s="123">
        <f t="shared" si="50"/>
        <v>85</v>
      </c>
      <c r="N141" s="124">
        <f t="shared" si="72"/>
        <v>332.09999999999997</v>
      </c>
      <c r="O141" s="125">
        <f t="shared" si="73"/>
        <v>551</v>
      </c>
      <c r="P141" s="126">
        <f t="shared" si="74"/>
        <v>551</v>
      </c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</row>
    <row r="142" spans="1:72" s="27" customFormat="1" ht="31.5">
      <c r="A142" s="19">
        <f>IF(F142&lt;&gt;"",1+MAX($A$8:A141),"")</f>
        <v>124</v>
      </c>
      <c r="B142" s="210"/>
      <c r="C142" s="37" t="s">
        <v>167</v>
      </c>
      <c r="D142" s="23">
        <v>1</v>
      </c>
      <c r="E142" s="22">
        <v>0</v>
      </c>
      <c r="F142" s="23">
        <f t="shared" si="68"/>
        <v>1</v>
      </c>
      <c r="G142" s="119" t="s">
        <v>40</v>
      </c>
      <c r="H142" s="180">
        <v>218.9</v>
      </c>
      <c r="I142" s="24">
        <f t="shared" si="75"/>
        <v>218.9</v>
      </c>
      <c r="J142" s="187">
        <v>332.09999999999997</v>
      </c>
      <c r="K142" s="122">
        <f t="shared" si="70"/>
        <v>3.9070588235294115</v>
      </c>
      <c r="L142" s="122">
        <f t="shared" si="71"/>
        <v>0.25594700391448361</v>
      </c>
      <c r="M142" s="123">
        <f t="shared" si="50"/>
        <v>85</v>
      </c>
      <c r="N142" s="124">
        <f t="shared" si="72"/>
        <v>332.09999999999997</v>
      </c>
      <c r="O142" s="125">
        <f t="shared" si="73"/>
        <v>551</v>
      </c>
      <c r="P142" s="126">
        <f t="shared" si="74"/>
        <v>551</v>
      </c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</row>
    <row r="143" spans="1:72" s="27" customFormat="1" ht="31.5">
      <c r="A143" s="19">
        <f>IF(F143&lt;&gt;"",1+MAX($A$8:A142),"")</f>
        <v>125</v>
      </c>
      <c r="B143" s="210"/>
      <c r="C143" s="37" t="s">
        <v>168</v>
      </c>
      <c r="D143" s="23">
        <v>1</v>
      </c>
      <c r="E143" s="22">
        <v>0</v>
      </c>
      <c r="F143" s="23">
        <f t="shared" si="68"/>
        <v>1</v>
      </c>
      <c r="G143" s="119" t="s">
        <v>40</v>
      </c>
      <c r="H143" s="180">
        <v>218.9</v>
      </c>
      <c r="I143" s="24">
        <f t="shared" si="75"/>
        <v>218.9</v>
      </c>
      <c r="J143" s="187">
        <v>332.09999999999997</v>
      </c>
      <c r="K143" s="122">
        <f t="shared" si="70"/>
        <v>3.9070588235294115</v>
      </c>
      <c r="L143" s="122">
        <f t="shared" si="71"/>
        <v>0.25594700391448361</v>
      </c>
      <c r="M143" s="123">
        <f t="shared" si="50"/>
        <v>85</v>
      </c>
      <c r="N143" s="124">
        <f t="shared" si="72"/>
        <v>332.09999999999997</v>
      </c>
      <c r="O143" s="125">
        <f t="shared" si="73"/>
        <v>551</v>
      </c>
      <c r="P143" s="126">
        <f t="shared" si="74"/>
        <v>551</v>
      </c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</row>
    <row r="144" spans="1:72" s="27" customFormat="1" ht="31.5">
      <c r="A144" s="19">
        <f>IF(F144&lt;&gt;"",1+MAX($A$8:A143),"")</f>
        <v>126</v>
      </c>
      <c r="B144" s="210"/>
      <c r="C144" s="37" t="s">
        <v>169</v>
      </c>
      <c r="D144" s="23">
        <v>1</v>
      </c>
      <c r="E144" s="22">
        <v>0</v>
      </c>
      <c r="F144" s="23">
        <f t="shared" si="68"/>
        <v>1</v>
      </c>
      <c r="G144" s="119" t="s">
        <v>40</v>
      </c>
      <c r="H144" s="180">
        <v>218.9</v>
      </c>
      <c r="I144" s="24">
        <f t="shared" si="75"/>
        <v>218.9</v>
      </c>
      <c r="J144" s="187">
        <v>332.09999999999997</v>
      </c>
      <c r="K144" s="122">
        <f t="shared" si="70"/>
        <v>3.9070588235294115</v>
      </c>
      <c r="L144" s="122">
        <f t="shared" si="71"/>
        <v>0.25594700391448361</v>
      </c>
      <c r="M144" s="123">
        <f t="shared" si="50"/>
        <v>85</v>
      </c>
      <c r="N144" s="124">
        <f t="shared" si="72"/>
        <v>332.09999999999997</v>
      </c>
      <c r="O144" s="125">
        <f t="shared" si="73"/>
        <v>551</v>
      </c>
      <c r="P144" s="126">
        <f t="shared" si="74"/>
        <v>551</v>
      </c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</row>
    <row r="145" spans="1:72" s="27" customFormat="1" ht="31.5">
      <c r="A145" s="19">
        <f>IF(F145&lt;&gt;"",1+MAX($A$8:A144),"")</f>
        <v>127</v>
      </c>
      <c r="B145" s="210"/>
      <c r="C145" s="37" t="s">
        <v>170</v>
      </c>
      <c r="D145" s="23">
        <v>1</v>
      </c>
      <c r="E145" s="22">
        <v>0</v>
      </c>
      <c r="F145" s="23">
        <f t="shared" si="68"/>
        <v>1</v>
      </c>
      <c r="G145" s="119" t="s">
        <v>40</v>
      </c>
      <c r="H145" s="180">
        <v>218.9</v>
      </c>
      <c r="I145" s="24">
        <f t="shared" si="75"/>
        <v>218.9</v>
      </c>
      <c r="J145" s="187">
        <v>332.09999999999997</v>
      </c>
      <c r="K145" s="122">
        <f t="shared" si="70"/>
        <v>3.9070588235294115</v>
      </c>
      <c r="L145" s="122">
        <f t="shared" si="71"/>
        <v>0.25594700391448361</v>
      </c>
      <c r="M145" s="123">
        <f t="shared" si="50"/>
        <v>85</v>
      </c>
      <c r="N145" s="124">
        <f t="shared" si="72"/>
        <v>332.09999999999997</v>
      </c>
      <c r="O145" s="125">
        <f t="shared" si="73"/>
        <v>551</v>
      </c>
      <c r="P145" s="126">
        <f t="shared" si="74"/>
        <v>551</v>
      </c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</row>
    <row r="146" spans="1:72" s="27" customFormat="1" ht="31.5">
      <c r="A146" s="19">
        <f>IF(F146&lt;&gt;"",1+MAX($A$8:A145),"")</f>
        <v>128</v>
      </c>
      <c r="B146" s="210"/>
      <c r="C146" s="37" t="s">
        <v>171</v>
      </c>
      <c r="D146" s="23">
        <v>2</v>
      </c>
      <c r="E146" s="22">
        <v>0</v>
      </c>
      <c r="F146" s="23">
        <f t="shared" si="68"/>
        <v>2</v>
      </c>
      <c r="G146" s="119" t="s">
        <v>40</v>
      </c>
      <c r="H146" s="180">
        <v>218.9</v>
      </c>
      <c r="I146" s="24">
        <f t="shared" si="75"/>
        <v>437.8</v>
      </c>
      <c r="J146" s="187">
        <v>332.09999999999997</v>
      </c>
      <c r="K146" s="122">
        <f t="shared" si="70"/>
        <v>7.8141176470588229</v>
      </c>
      <c r="L146" s="122">
        <f t="shared" si="71"/>
        <v>0.25594700391448361</v>
      </c>
      <c r="M146" s="123">
        <f t="shared" si="50"/>
        <v>85</v>
      </c>
      <c r="N146" s="124">
        <f t="shared" si="72"/>
        <v>664.19999999999993</v>
      </c>
      <c r="O146" s="125">
        <f t="shared" si="73"/>
        <v>1102</v>
      </c>
      <c r="P146" s="126">
        <f t="shared" si="74"/>
        <v>551</v>
      </c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</row>
    <row r="147" spans="1:72" s="27" customFormat="1" ht="31.5">
      <c r="A147" s="19">
        <f>IF(F147&lt;&gt;"",1+MAX($A$8:A146),"")</f>
        <v>129</v>
      </c>
      <c r="B147" s="210"/>
      <c r="C147" s="37" t="s">
        <v>172</v>
      </c>
      <c r="D147" s="23">
        <v>2</v>
      </c>
      <c r="E147" s="22">
        <v>0</v>
      </c>
      <c r="F147" s="23">
        <f t="shared" si="68"/>
        <v>2</v>
      </c>
      <c r="G147" s="119" t="s">
        <v>40</v>
      </c>
      <c r="H147" s="180">
        <v>218.9</v>
      </c>
      <c r="I147" s="24">
        <f t="shared" si="75"/>
        <v>437.8</v>
      </c>
      <c r="J147" s="187">
        <v>332.09999999999997</v>
      </c>
      <c r="K147" s="122">
        <f t="shared" si="70"/>
        <v>7.8141176470588229</v>
      </c>
      <c r="L147" s="122">
        <f t="shared" si="71"/>
        <v>0.25594700391448361</v>
      </c>
      <c r="M147" s="123">
        <f t="shared" si="50"/>
        <v>85</v>
      </c>
      <c r="N147" s="124">
        <f t="shared" si="72"/>
        <v>664.19999999999993</v>
      </c>
      <c r="O147" s="125">
        <f t="shared" si="73"/>
        <v>1102</v>
      </c>
      <c r="P147" s="126">
        <f t="shared" si="74"/>
        <v>551</v>
      </c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</row>
    <row r="148" spans="1:72" s="27" customFormat="1" ht="15.75">
      <c r="A148" s="19" t="str">
        <f>IF(F148&lt;&gt;"",1+MAX($A$8:A147),"")</f>
        <v/>
      </c>
      <c r="B148" s="189" t="s">
        <v>174</v>
      </c>
      <c r="C148" s="252" t="s">
        <v>47</v>
      </c>
      <c r="D148" s="23"/>
      <c r="E148" s="22"/>
      <c r="F148" s="52"/>
      <c r="G148" s="119"/>
      <c r="H148" s="179"/>
      <c r="I148" s="24"/>
      <c r="J148" s="186"/>
      <c r="K148" s="117"/>
      <c r="L148" s="122"/>
      <c r="M148" s="123"/>
      <c r="N148" s="124"/>
      <c r="O148" s="125"/>
      <c r="P148" s="1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</row>
    <row r="149" spans="1:72" s="27" customFormat="1" ht="15.75">
      <c r="A149" s="19">
        <f>IF(F149&lt;&gt;"",1+MAX($A$8:A148),"")</f>
        <v>130</v>
      </c>
      <c r="B149" s="210"/>
      <c r="C149" s="37" t="s">
        <v>111</v>
      </c>
      <c r="D149" s="23">
        <v>5</v>
      </c>
      <c r="E149" s="22">
        <v>0</v>
      </c>
      <c r="F149" s="23">
        <f t="shared" ref="F149" si="76">(1+E149)*D149</f>
        <v>5</v>
      </c>
      <c r="G149" s="119" t="s">
        <v>40</v>
      </c>
      <c r="H149" s="181">
        <v>1680.567</v>
      </c>
      <c r="I149" s="138">
        <f t="shared" ref="I149:I156" si="77">H149*F149</f>
        <v>8402.8349999999991</v>
      </c>
      <c r="J149" s="187">
        <v>734.36</v>
      </c>
      <c r="K149" s="122">
        <f t="shared" ref="K149" si="78">N149/M149</f>
        <v>43.197647058823534</v>
      </c>
      <c r="L149" s="122">
        <f t="shared" ref="L149:L156" si="79">D149/K149</f>
        <v>0.11574704504602645</v>
      </c>
      <c r="M149" s="123">
        <f>M$24</f>
        <v>85</v>
      </c>
      <c r="N149" s="124">
        <f t="shared" ref="N149:N156" si="80">D149*J149</f>
        <v>3671.8</v>
      </c>
      <c r="O149" s="125">
        <f t="shared" ref="O149:O156" si="81">N149+I149</f>
        <v>12074.634999999998</v>
      </c>
      <c r="P149" s="126">
        <f t="shared" ref="P149:P156" si="82">O149/F149</f>
        <v>2414.9269999999997</v>
      </c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</row>
    <row r="150" spans="1:72" s="27" customFormat="1" ht="15.75">
      <c r="A150" s="19">
        <f>IF(F150&lt;&gt;"",1+MAX($A$8:A149),"")</f>
        <v>131</v>
      </c>
      <c r="B150" s="210"/>
      <c r="C150" s="37" t="s">
        <v>112</v>
      </c>
      <c r="D150" s="23">
        <v>2</v>
      </c>
      <c r="E150" s="22">
        <v>0</v>
      </c>
      <c r="F150" s="23">
        <f t="shared" ref="F150:F156" si="83">(1+E150)*D150</f>
        <v>2</v>
      </c>
      <c r="G150" s="119" t="s">
        <v>40</v>
      </c>
      <c r="H150" s="181">
        <v>560.18899999999996</v>
      </c>
      <c r="I150" s="138">
        <f t="shared" si="77"/>
        <v>1120.3779999999999</v>
      </c>
      <c r="J150" s="187">
        <v>293.75</v>
      </c>
      <c r="K150" s="122">
        <f t="shared" ref="K150:K156" si="84">N150/M150</f>
        <v>6.9117647058823533</v>
      </c>
      <c r="L150" s="122">
        <f t="shared" si="79"/>
        <v>0.28936170212765955</v>
      </c>
      <c r="M150" s="123">
        <f t="shared" ref="M150:M156" si="85">M$24</f>
        <v>85</v>
      </c>
      <c r="N150" s="124">
        <f t="shared" si="80"/>
        <v>587.5</v>
      </c>
      <c r="O150" s="125">
        <f t="shared" si="81"/>
        <v>1707.8779999999999</v>
      </c>
      <c r="P150" s="126">
        <f t="shared" si="82"/>
        <v>853.93899999999996</v>
      </c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</row>
    <row r="151" spans="1:72" s="27" customFormat="1" ht="15.75">
      <c r="A151" s="19">
        <f>IF(F151&lt;&gt;"",1+MAX($A$8:A150),"")</f>
        <v>132</v>
      </c>
      <c r="B151" s="210"/>
      <c r="C151" s="37" t="s">
        <v>113</v>
      </c>
      <c r="D151" s="23">
        <v>3</v>
      </c>
      <c r="E151" s="22">
        <v>0</v>
      </c>
      <c r="F151" s="23">
        <f t="shared" si="83"/>
        <v>3</v>
      </c>
      <c r="G151" s="119" t="s">
        <v>40</v>
      </c>
      <c r="H151" s="181">
        <v>51.366666666666667</v>
      </c>
      <c r="I151" s="138">
        <f t="shared" si="77"/>
        <v>154.1</v>
      </c>
      <c r="J151" s="187">
        <v>58.36</v>
      </c>
      <c r="K151" s="122">
        <f t="shared" si="84"/>
        <v>2.0597647058823529</v>
      </c>
      <c r="L151" s="122">
        <f t="shared" si="79"/>
        <v>1.4564770390678548</v>
      </c>
      <c r="M151" s="123">
        <f t="shared" si="85"/>
        <v>85</v>
      </c>
      <c r="N151" s="124">
        <f t="shared" si="80"/>
        <v>175.07999999999998</v>
      </c>
      <c r="O151" s="125">
        <f t="shared" si="81"/>
        <v>329.17999999999995</v>
      </c>
      <c r="P151" s="126">
        <f t="shared" si="82"/>
        <v>109.72666666666665</v>
      </c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</row>
    <row r="152" spans="1:72" s="27" customFormat="1" ht="15.75">
      <c r="A152" s="19">
        <f>IF(F152&lt;&gt;"",1+MAX($A$8:A151),"")</f>
        <v>133</v>
      </c>
      <c r="B152" s="210"/>
      <c r="C152" s="37" t="s">
        <v>114</v>
      </c>
      <c r="D152" s="23">
        <v>1</v>
      </c>
      <c r="E152" s="22">
        <v>0</v>
      </c>
      <c r="F152" s="23">
        <f t="shared" si="83"/>
        <v>1</v>
      </c>
      <c r="G152" s="119" t="s">
        <v>40</v>
      </c>
      <c r="H152" s="181">
        <v>102.73333333333333</v>
      </c>
      <c r="I152" s="138">
        <f t="shared" si="77"/>
        <v>102.73333333333333</v>
      </c>
      <c r="J152" s="187">
        <v>116.72</v>
      </c>
      <c r="K152" s="122">
        <f t="shared" si="84"/>
        <v>1.3731764705882352</v>
      </c>
      <c r="L152" s="122">
        <f t="shared" si="79"/>
        <v>0.72823851953392738</v>
      </c>
      <c r="M152" s="123">
        <f t="shared" si="85"/>
        <v>85</v>
      </c>
      <c r="N152" s="124">
        <f t="shared" si="80"/>
        <v>116.72</v>
      </c>
      <c r="O152" s="125">
        <f t="shared" si="81"/>
        <v>219.45333333333332</v>
      </c>
      <c r="P152" s="126">
        <f t="shared" si="82"/>
        <v>219.45333333333332</v>
      </c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</row>
    <row r="153" spans="1:72" s="27" customFormat="1" ht="15.75">
      <c r="A153" s="19">
        <f>IF(F153&lt;&gt;"",1+MAX($A$8:A152),"")</f>
        <v>134</v>
      </c>
      <c r="B153" s="210"/>
      <c r="C153" s="37" t="s">
        <v>115</v>
      </c>
      <c r="D153" s="23">
        <v>3</v>
      </c>
      <c r="E153" s="22">
        <v>0</v>
      </c>
      <c r="F153" s="23">
        <f t="shared" si="83"/>
        <v>3</v>
      </c>
      <c r="G153" s="119" t="s">
        <v>40</v>
      </c>
      <c r="H153" s="181">
        <v>82.186666666666667</v>
      </c>
      <c r="I153" s="138">
        <f t="shared" si="77"/>
        <v>246.56</v>
      </c>
      <c r="J153" s="187">
        <v>93.38000000000001</v>
      </c>
      <c r="K153" s="122">
        <f t="shared" si="84"/>
        <v>3.2957647058823536</v>
      </c>
      <c r="L153" s="122">
        <f t="shared" si="79"/>
        <v>0.91025915613621744</v>
      </c>
      <c r="M153" s="123">
        <f t="shared" si="85"/>
        <v>85</v>
      </c>
      <c r="N153" s="124">
        <f t="shared" si="80"/>
        <v>280.14000000000004</v>
      </c>
      <c r="O153" s="125">
        <f t="shared" si="81"/>
        <v>526.70000000000005</v>
      </c>
      <c r="P153" s="126">
        <f t="shared" si="82"/>
        <v>175.56666666666669</v>
      </c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</row>
    <row r="154" spans="1:72" s="27" customFormat="1" ht="15.75">
      <c r="A154" s="19">
        <f>IF(F154&lt;&gt;"",1+MAX($A$8:A153),"")</f>
        <v>135</v>
      </c>
      <c r="B154" s="210"/>
      <c r="C154" s="37" t="s">
        <v>116</v>
      </c>
      <c r="D154" s="23">
        <v>1</v>
      </c>
      <c r="E154" s="22">
        <v>0</v>
      </c>
      <c r="F154" s="23">
        <f t="shared" si="83"/>
        <v>1</v>
      </c>
      <c r="G154" s="119" t="s">
        <v>40</v>
      </c>
      <c r="H154" s="181">
        <v>71.913333333333327</v>
      </c>
      <c r="I154" s="138">
        <f t="shared" si="77"/>
        <v>71.913333333333327</v>
      </c>
      <c r="J154" s="187">
        <v>81.710000000000008</v>
      </c>
      <c r="K154" s="122">
        <f t="shared" si="84"/>
        <v>0.96129411764705897</v>
      </c>
      <c r="L154" s="122">
        <f t="shared" si="79"/>
        <v>1.0402643495288213</v>
      </c>
      <c r="M154" s="123">
        <f t="shared" si="85"/>
        <v>85</v>
      </c>
      <c r="N154" s="124">
        <f t="shared" si="80"/>
        <v>81.710000000000008</v>
      </c>
      <c r="O154" s="125">
        <f t="shared" si="81"/>
        <v>153.62333333333333</v>
      </c>
      <c r="P154" s="126">
        <f t="shared" si="82"/>
        <v>153.62333333333333</v>
      </c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</row>
    <row r="155" spans="1:72" s="27" customFormat="1" ht="15.75">
      <c r="A155" s="19">
        <f>IF(F155&lt;&gt;"",1+MAX($A$8:A154),"")</f>
        <v>136</v>
      </c>
      <c r="B155" s="210"/>
      <c r="C155" s="37" t="s">
        <v>117</v>
      </c>
      <c r="D155" s="23">
        <v>1</v>
      </c>
      <c r="E155" s="22">
        <v>0</v>
      </c>
      <c r="F155" s="23">
        <f t="shared" si="83"/>
        <v>1</v>
      </c>
      <c r="G155" s="119" t="s">
        <v>40</v>
      </c>
      <c r="H155" s="181">
        <v>41.093333333333334</v>
      </c>
      <c r="I155" s="138">
        <f t="shared" si="77"/>
        <v>41.093333333333334</v>
      </c>
      <c r="J155" s="187">
        <v>46.69</v>
      </c>
      <c r="K155" s="122">
        <f t="shared" si="84"/>
        <v>0.54929411764705882</v>
      </c>
      <c r="L155" s="122">
        <f t="shared" si="79"/>
        <v>1.8205183122724353</v>
      </c>
      <c r="M155" s="123">
        <f t="shared" si="85"/>
        <v>85</v>
      </c>
      <c r="N155" s="124">
        <f t="shared" si="80"/>
        <v>46.69</v>
      </c>
      <c r="O155" s="125">
        <f t="shared" si="81"/>
        <v>87.783333333333331</v>
      </c>
      <c r="P155" s="126">
        <f t="shared" si="82"/>
        <v>87.783333333333331</v>
      </c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</row>
    <row r="156" spans="1:72" s="27" customFormat="1" ht="15.75">
      <c r="A156" s="19">
        <f>IF(F156&lt;&gt;"",1+MAX($A$8:A155),"")</f>
        <v>137</v>
      </c>
      <c r="B156" s="190"/>
      <c r="C156" s="37" t="s">
        <v>118</v>
      </c>
      <c r="D156" s="23">
        <v>15</v>
      </c>
      <c r="E156" s="22">
        <v>0</v>
      </c>
      <c r="F156" s="23">
        <f t="shared" si="83"/>
        <v>15</v>
      </c>
      <c r="G156" s="119" t="s">
        <v>40</v>
      </c>
      <c r="H156" s="181">
        <v>30.82</v>
      </c>
      <c r="I156" s="138">
        <f t="shared" si="77"/>
        <v>462.3</v>
      </c>
      <c r="J156" s="187">
        <v>35.019999999999996</v>
      </c>
      <c r="K156" s="122">
        <f t="shared" si="84"/>
        <v>6.18</v>
      </c>
      <c r="L156" s="122">
        <f t="shared" si="79"/>
        <v>2.4271844660194177</v>
      </c>
      <c r="M156" s="123">
        <f t="shared" si="85"/>
        <v>85</v>
      </c>
      <c r="N156" s="124">
        <f t="shared" si="80"/>
        <v>525.29999999999995</v>
      </c>
      <c r="O156" s="125">
        <f t="shared" si="81"/>
        <v>987.59999999999991</v>
      </c>
      <c r="P156" s="126">
        <f t="shared" si="82"/>
        <v>65.839999999999989</v>
      </c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</row>
    <row r="157" spans="1:72" s="27" customFormat="1" ht="15.75">
      <c r="A157" s="19" t="str">
        <f>IF(F157&lt;&gt;"",1+MAX($A$8:A156),"")</f>
        <v/>
      </c>
      <c r="B157" s="189" t="s">
        <v>202</v>
      </c>
      <c r="C157" s="252" t="s">
        <v>177</v>
      </c>
      <c r="D157" s="23"/>
      <c r="E157" s="22"/>
      <c r="F157" s="52"/>
      <c r="G157" s="119"/>
      <c r="H157" s="179"/>
      <c r="I157" s="24"/>
      <c r="J157" s="186"/>
      <c r="K157" s="117"/>
      <c r="L157" s="122"/>
      <c r="M157" s="123"/>
      <c r="N157" s="124"/>
      <c r="O157" s="125"/>
      <c r="P157" s="1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</row>
    <row r="158" spans="1:72" s="27" customFormat="1" ht="15.75">
      <c r="A158" s="19">
        <f>IF(F158&lt;&gt;"",1+MAX($A$8:A157),"")</f>
        <v>138</v>
      </c>
      <c r="B158" s="210"/>
      <c r="C158" s="37" t="s">
        <v>182</v>
      </c>
      <c r="D158" s="23">
        <v>3734.2</v>
      </c>
      <c r="E158" s="22">
        <v>0</v>
      </c>
      <c r="F158" s="23">
        <f t="shared" ref="F158" si="86">(1+E158)*D158</f>
        <v>3734.2</v>
      </c>
      <c r="G158" s="119" t="s">
        <v>38</v>
      </c>
      <c r="H158" s="180">
        <v>1.1333333333333333</v>
      </c>
      <c r="I158" s="24">
        <f t="shared" ref="I158:I159" si="87">H158*F158</f>
        <v>4232.0933333333332</v>
      </c>
      <c r="J158" s="187">
        <v>3.94</v>
      </c>
      <c r="K158" s="122">
        <f t="shared" ref="K158" si="88">N158/M158</f>
        <v>173.09115294117646</v>
      </c>
      <c r="L158" s="122">
        <f>D158/K158</f>
        <v>21.573604060913706</v>
      </c>
      <c r="M158" s="123">
        <f>M$24</f>
        <v>85</v>
      </c>
      <c r="N158" s="124">
        <f>D158*J158</f>
        <v>14712.748</v>
      </c>
      <c r="O158" s="125">
        <f>N158+I158</f>
        <v>18944.841333333334</v>
      </c>
      <c r="P158" s="126">
        <f>O158/F158</f>
        <v>5.0733333333333333</v>
      </c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</row>
    <row r="159" spans="1:72" s="27" customFormat="1" ht="15.75">
      <c r="A159" s="19">
        <f>IF(F159&lt;&gt;"",1+MAX($A$8:A158),"")</f>
        <v>139</v>
      </c>
      <c r="B159" s="190"/>
      <c r="C159" s="37" t="s">
        <v>181</v>
      </c>
      <c r="D159" s="23">
        <v>2168.77</v>
      </c>
      <c r="E159" s="22">
        <v>0</v>
      </c>
      <c r="F159" s="23">
        <f t="shared" ref="F159" si="89">(1+E159)*D159</f>
        <v>2168.77</v>
      </c>
      <c r="G159" s="119" t="s">
        <v>38</v>
      </c>
      <c r="H159" s="180">
        <v>1.7</v>
      </c>
      <c r="I159" s="24">
        <f t="shared" si="87"/>
        <v>3686.9089999999997</v>
      </c>
      <c r="J159" s="187">
        <v>3.94</v>
      </c>
      <c r="K159" s="122">
        <f t="shared" ref="K159" si="90">N159/M159</f>
        <v>100.52886823529411</v>
      </c>
      <c r="L159" s="122">
        <f>D159/K159</f>
        <v>21.573604060913706</v>
      </c>
      <c r="M159" s="123">
        <f>M$24</f>
        <v>85</v>
      </c>
      <c r="N159" s="124">
        <f>D159*J159</f>
        <v>8544.9537999999993</v>
      </c>
      <c r="O159" s="125">
        <f>N159+I159</f>
        <v>12231.862799999999</v>
      </c>
      <c r="P159" s="126">
        <f>O159/F159</f>
        <v>5.64</v>
      </c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</row>
    <row r="160" spans="1:72" s="27" customFormat="1" ht="15.75">
      <c r="A160" s="19" t="str">
        <f>IF(F160&lt;&gt;"",1+MAX($A$8:A159),"")</f>
        <v/>
      </c>
      <c r="B160" s="189"/>
      <c r="C160" s="252" t="s">
        <v>180</v>
      </c>
      <c r="D160" s="23"/>
      <c r="E160" s="22"/>
      <c r="F160" s="52"/>
      <c r="G160" s="119"/>
      <c r="H160" s="179"/>
      <c r="I160" s="24"/>
      <c r="J160" s="186"/>
      <c r="K160" s="117"/>
      <c r="L160" s="122"/>
      <c r="M160" s="123"/>
      <c r="N160" s="124"/>
      <c r="O160" s="125"/>
      <c r="P160" s="1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</row>
    <row r="161" spans="1:405" s="27" customFormat="1" ht="15.75">
      <c r="A161" s="19">
        <f>IF(F161&lt;&gt;"",1+MAX($A$8:A160),"")</f>
        <v>140</v>
      </c>
      <c r="B161" s="210"/>
      <c r="C161" s="37" t="s">
        <v>178</v>
      </c>
      <c r="D161" s="23">
        <v>95</v>
      </c>
      <c r="E161" s="22">
        <v>0</v>
      </c>
      <c r="F161" s="23">
        <f t="shared" ref="F161:F162" si="91">(1+E161)*D161</f>
        <v>95</v>
      </c>
      <c r="G161" s="119" t="s">
        <v>40</v>
      </c>
      <c r="H161" s="181">
        <v>1.43</v>
      </c>
      <c r="I161" s="138">
        <f t="shared" ref="I161:I162" si="92">H161*F161</f>
        <v>135.85</v>
      </c>
      <c r="J161" s="187">
        <v>2.8</v>
      </c>
      <c r="K161" s="122">
        <f t="shared" ref="K161:K162" si="93">N161/M161</f>
        <v>3.1294117647058823</v>
      </c>
      <c r="L161" s="122">
        <f>D161/K161</f>
        <v>30.357142857142858</v>
      </c>
      <c r="M161" s="123">
        <f t="shared" ref="M161:M162" si="94">M$24</f>
        <v>85</v>
      </c>
      <c r="N161" s="124">
        <f>D161*J161</f>
        <v>266</v>
      </c>
      <c r="O161" s="125">
        <f>N161+I161</f>
        <v>401.85</v>
      </c>
      <c r="P161" s="126">
        <f>O161/F161</f>
        <v>4.2300000000000004</v>
      </c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</row>
    <row r="162" spans="1:405" s="27" customFormat="1" ht="15.75">
      <c r="A162" s="19">
        <f>IF(F162&lt;&gt;"",1+MAX($A$8:A161),"")</f>
        <v>141</v>
      </c>
      <c r="B162" s="190"/>
      <c r="C162" s="37" t="s">
        <v>179</v>
      </c>
      <c r="D162" s="23">
        <v>190</v>
      </c>
      <c r="E162" s="22">
        <v>0</v>
      </c>
      <c r="F162" s="23">
        <f t="shared" si="91"/>
        <v>190</v>
      </c>
      <c r="G162" s="119" t="s">
        <v>40</v>
      </c>
      <c r="H162" s="181">
        <v>5.2</v>
      </c>
      <c r="I162" s="138">
        <f t="shared" si="92"/>
        <v>988</v>
      </c>
      <c r="J162" s="187">
        <v>7.43</v>
      </c>
      <c r="K162" s="122">
        <f t="shared" si="93"/>
        <v>16.608235294117648</v>
      </c>
      <c r="L162" s="122">
        <f>D162/K162</f>
        <v>11.440107671601615</v>
      </c>
      <c r="M162" s="123">
        <f t="shared" si="94"/>
        <v>85</v>
      </c>
      <c r="N162" s="124">
        <f>D162*J162</f>
        <v>1411.7</v>
      </c>
      <c r="O162" s="125">
        <f>N162+I162</f>
        <v>2399.6999999999998</v>
      </c>
      <c r="P162" s="126">
        <f>O162/F162</f>
        <v>12.629999999999999</v>
      </c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</row>
    <row r="163" spans="1:405" s="27" customFormat="1" ht="15.75">
      <c r="A163" s="19" t="str">
        <f>IF(F163&lt;&gt;"",1+MAX($A$8:A162),"")</f>
        <v/>
      </c>
      <c r="B163" s="189" t="s">
        <v>176</v>
      </c>
      <c r="C163" s="252" t="s">
        <v>67</v>
      </c>
      <c r="D163" s="23"/>
      <c r="E163" s="22"/>
      <c r="F163" s="52"/>
      <c r="G163" s="119"/>
      <c r="H163" s="179"/>
      <c r="I163" s="24"/>
      <c r="J163" s="186"/>
      <c r="K163" s="117"/>
      <c r="L163" s="122"/>
      <c r="M163" s="123"/>
      <c r="N163" s="124"/>
      <c r="O163" s="125"/>
      <c r="P163" s="1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</row>
    <row r="164" spans="1:405" s="27" customFormat="1" ht="15.75">
      <c r="A164" s="19">
        <f>IF(F164&lt;&gt;"",1+MAX($A$8:A163),"")</f>
        <v>142</v>
      </c>
      <c r="B164" s="190"/>
      <c r="C164" s="37" t="s">
        <v>119</v>
      </c>
      <c r="D164" s="23">
        <v>29</v>
      </c>
      <c r="E164" s="22">
        <v>0</v>
      </c>
      <c r="F164" s="23">
        <f t="shared" ref="F164" si="95">(1+E164)*D164</f>
        <v>29</v>
      </c>
      <c r="G164" s="119" t="s">
        <v>40</v>
      </c>
      <c r="H164" s="181">
        <v>164.92</v>
      </c>
      <c r="I164" s="138">
        <f t="shared" ref="I164" si="96">H164*F164</f>
        <v>4782.6799999999994</v>
      </c>
      <c r="J164" s="187">
        <v>126.73</v>
      </c>
      <c r="K164" s="122">
        <f t="shared" ref="K164" si="97">N164/M164</f>
        <v>43.23729411764706</v>
      </c>
      <c r="L164" s="122">
        <f>D164/K164</f>
        <v>0.67071727294247607</v>
      </c>
      <c r="M164" s="123">
        <f>M$24</f>
        <v>85</v>
      </c>
      <c r="N164" s="124">
        <f>D164*J164</f>
        <v>3675.17</v>
      </c>
      <c r="O164" s="125">
        <f>N164+I164</f>
        <v>8457.8499999999985</v>
      </c>
      <c r="P164" s="126">
        <f>O164/F164</f>
        <v>291.64999999999998</v>
      </c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</row>
    <row r="165" spans="1:405" s="27" customFormat="1" ht="16.5" thickBot="1">
      <c r="A165" s="19" t="str">
        <f>IF(F165&lt;&gt;"",1+MAX($A$8:A164),"")</f>
        <v/>
      </c>
      <c r="B165" s="34"/>
      <c r="C165" s="37"/>
      <c r="D165" s="23"/>
      <c r="E165" s="22"/>
      <c r="F165" s="23"/>
      <c r="G165" s="119"/>
      <c r="H165" s="179"/>
      <c r="I165" s="24"/>
      <c r="J165" s="186"/>
      <c r="K165" s="117"/>
      <c r="L165" s="122"/>
      <c r="M165" s="123"/>
      <c r="N165" s="124"/>
      <c r="O165" s="125"/>
      <c r="P165" s="1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</row>
    <row r="166" spans="1:405" s="26" customFormat="1" ht="21" thickBot="1">
      <c r="A166" s="253" t="s">
        <v>41</v>
      </c>
      <c r="B166" s="254"/>
      <c r="C166" s="255"/>
      <c r="D166" s="30"/>
      <c r="E166" s="30"/>
      <c r="F166" s="30"/>
      <c r="G166" s="120"/>
      <c r="H166" s="182"/>
      <c r="I166" s="50"/>
      <c r="J166" s="182"/>
      <c r="K166" s="256" t="s">
        <v>42</v>
      </c>
      <c r="L166" s="257"/>
      <c r="M166" s="257"/>
      <c r="N166" s="257"/>
      <c r="O166" s="258"/>
      <c r="P166" s="259">
        <f>SUM(O7:O165)/2</f>
        <v>641206.81432646757</v>
      </c>
    </row>
    <row r="167" spans="1:405" s="26" customFormat="1" ht="15.75" customHeight="1" thickBot="1">
      <c r="A167" s="193" t="s">
        <v>43</v>
      </c>
      <c r="B167" s="194"/>
      <c r="C167" s="194"/>
      <c r="D167" s="30"/>
      <c r="E167" s="30"/>
      <c r="F167" s="30"/>
      <c r="G167" s="120"/>
      <c r="H167" s="182"/>
      <c r="I167" s="50"/>
      <c r="J167" s="182"/>
      <c r="K167" s="38"/>
      <c r="L167" s="39"/>
      <c r="M167" s="39"/>
      <c r="N167" s="39"/>
      <c r="O167" s="39"/>
      <c r="P167" s="40"/>
    </row>
    <row r="168" spans="1:405" ht="20.25">
      <c r="A168" s="193"/>
      <c r="B168" s="194"/>
      <c r="C168" s="194"/>
      <c r="D168" s="143"/>
      <c r="E168" s="143"/>
      <c r="F168" s="143"/>
      <c r="G168" s="120"/>
      <c r="H168" s="182"/>
      <c r="I168" s="50"/>
      <c r="J168" s="182"/>
      <c r="K168" s="260" t="s">
        <v>44</v>
      </c>
      <c r="L168" s="261"/>
      <c r="M168" s="261"/>
      <c r="N168" s="261"/>
      <c r="O168" s="261"/>
      <c r="P168" s="262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  <c r="DO168" s="41"/>
      <c r="DP168" s="41"/>
      <c r="DQ168" s="41"/>
      <c r="DR168" s="41"/>
      <c r="DS168" s="41"/>
      <c r="DT168" s="41"/>
      <c r="DU168" s="41"/>
      <c r="DV168" s="41"/>
      <c r="DW168" s="41"/>
      <c r="DX168" s="41"/>
      <c r="DY168" s="41"/>
      <c r="DZ168" s="41"/>
      <c r="EA168" s="41"/>
      <c r="EB168" s="41"/>
      <c r="EC168" s="41"/>
      <c r="ED168" s="41"/>
      <c r="EE168" s="41"/>
      <c r="EF168" s="41"/>
      <c r="EG168" s="41"/>
      <c r="EH168" s="41"/>
      <c r="EI168" s="41"/>
      <c r="EJ168" s="41"/>
      <c r="EK168" s="41"/>
      <c r="EL168" s="41"/>
      <c r="EM168" s="41"/>
      <c r="EN168" s="41"/>
      <c r="EO168" s="41"/>
      <c r="EP168" s="41"/>
      <c r="EQ168" s="41"/>
      <c r="ER168" s="41"/>
      <c r="ES168" s="41"/>
      <c r="ET168" s="41"/>
      <c r="EU168" s="41"/>
      <c r="EV168" s="41"/>
      <c r="EW168" s="41"/>
      <c r="EX168" s="41"/>
      <c r="EY168" s="41"/>
      <c r="EZ168" s="41"/>
      <c r="FA168" s="41"/>
      <c r="FB168" s="41"/>
      <c r="FC168" s="41"/>
      <c r="FD168" s="41"/>
      <c r="FE168" s="41"/>
      <c r="FF168" s="41"/>
      <c r="FG168" s="41"/>
      <c r="FH168" s="41"/>
      <c r="FI168" s="41"/>
      <c r="FJ168" s="41"/>
      <c r="FK168" s="41"/>
      <c r="FL168" s="41"/>
      <c r="FM168" s="41"/>
      <c r="FN168" s="41"/>
      <c r="FO168" s="41"/>
      <c r="FP168" s="41"/>
      <c r="FQ168" s="41"/>
      <c r="FR168" s="41"/>
      <c r="FS168" s="41"/>
      <c r="FT168" s="41"/>
      <c r="FU168" s="41"/>
      <c r="FV168" s="41"/>
      <c r="FW168" s="41"/>
      <c r="FX168" s="41"/>
      <c r="FY168" s="41"/>
      <c r="FZ168" s="41"/>
      <c r="GA168" s="41"/>
      <c r="GB168" s="41"/>
      <c r="GC168" s="41"/>
      <c r="GD168" s="41"/>
      <c r="GE168" s="41"/>
      <c r="GF168" s="41"/>
      <c r="GG168" s="41"/>
      <c r="GH168" s="41"/>
      <c r="GI168" s="41"/>
      <c r="GJ168" s="41"/>
      <c r="GK168" s="41"/>
      <c r="GL168" s="41"/>
      <c r="GM168" s="41"/>
      <c r="GN168" s="41"/>
      <c r="GO168" s="41"/>
      <c r="GP168" s="41"/>
      <c r="GQ168" s="41"/>
      <c r="GR168" s="41"/>
      <c r="GS168" s="41"/>
      <c r="GT168" s="41"/>
      <c r="GU168" s="41"/>
      <c r="GV168" s="41"/>
      <c r="GW168" s="41"/>
      <c r="GX168" s="41"/>
      <c r="GY168" s="41"/>
      <c r="GZ168" s="41"/>
      <c r="HA168" s="41"/>
      <c r="HB168" s="41"/>
      <c r="HC168" s="41"/>
      <c r="HD168" s="41"/>
      <c r="HE168" s="41"/>
      <c r="HF168" s="41"/>
      <c r="HG168" s="41"/>
      <c r="HH168" s="41"/>
      <c r="HI168" s="41"/>
      <c r="HJ168" s="41"/>
      <c r="HK168" s="41"/>
      <c r="HL168" s="41"/>
      <c r="HM168" s="41"/>
      <c r="HN168" s="41"/>
      <c r="HO168" s="41"/>
      <c r="HP168" s="41"/>
      <c r="HQ168" s="41"/>
      <c r="HR168" s="41"/>
      <c r="HS168" s="41"/>
      <c r="HT168" s="41"/>
      <c r="HU168" s="41"/>
      <c r="HV168" s="41"/>
      <c r="HW168" s="41"/>
      <c r="HX168" s="41"/>
      <c r="HY168" s="41"/>
      <c r="HZ168" s="41"/>
      <c r="IA168" s="41"/>
      <c r="IB168" s="41"/>
      <c r="IC168" s="41"/>
      <c r="ID168" s="41"/>
      <c r="IE168" s="41"/>
      <c r="IF168" s="41"/>
      <c r="IG168" s="41"/>
      <c r="IH168" s="41"/>
      <c r="II168" s="41"/>
      <c r="IJ168" s="41"/>
      <c r="IK168" s="41"/>
      <c r="IL168" s="41"/>
      <c r="IM168" s="41"/>
      <c r="IN168" s="41"/>
      <c r="IO168" s="41"/>
      <c r="IP168" s="41"/>
      <c r="IQ168" s="41"/>
      <c r="IR168" s="41"/>
      <c r="IS168" s="41"/>
      <c r="IT168" s="41"/>
      <c r="IU168" s="41"/>
      <c r="IV168" s="41"/>
      <c r="IW168" s="41"/>
      <c r="IX168" s="41"/>
      <c r="IY168" s="41"/>
      <c r="IZ168" s="41"/>
      <c r="JA168" s="41"/>
      <c r="JB168" s="41"/>
      <c r="JC168" s="41"/>
      <c r="JD168" s="41"/>
      <c r="JE168" s="41"/>
      <c r="JF168" s="41"/>
      <c r="JG168" s="41"/>
      <c r="JH168" s="41"/>
      <c r="JI168" s="41"/>
      <c r="JJ168" s="41"/>
      <c r="JK168" s="41"/>
      <c r="JL168" s="41"/>
      <c r="JM168" s="41"/>
      <c r="JN168" s="41"/>
      <c r="JO168" s="41"/>
      <c r="JP168" s="41"/>
      <c r="JQ168" s="41"/>
      <c r="JR168" s="41"/>
      <c r="JS168" s="41"/>
      <c r="JT168" s="41"/>
      <c r="JU168" s="41"/>
      <c r="JV168" s="41"/>
      <c r="JW168" s="41"/>
      <c r="JX168" s="41"/>
      <c r="JY168" s="41"/>
      <c r="JZ168" s="41"/>
      <c r="KA168" s="41"/>
      <c r="KB168" s="41"/>
      <c r="KC168" s="41"/>
      <c r="KD168" s="41"/>
      <c r="KE168" s="41"/>
      <c r="KF168" s="41"/>
      <c r="KG168" s="41"/>
      <c r="KH168" s="41"/>
      <c r="KI168" s="41"/>
      <c r="KJ168" s="41"/>
      <c r="KK168" s="41"/>
      <c r="KL168" s="41"/>
      <c r="KM168" s="41"/>
      <c r="KN168" s="41"/>
      <c r="KO168" s="41"/>
      <c r="KP168" s="41"/>
      <c r="KQ168" s="41"/>
      <c r="KR168" s="41"/>
      <c r="KS168" s="41"/>
      <c r="KT168" s="41"/>
      <c r="KU168" s="41"/>
      <c r="KV168" s="41"/>
      <c r="KW168" s="41"/>
      <c r="KX168" s="41"/>
      <c r="KY168" s="41"/>
      <c r="KZ168" s="41"/>
      <c r="LA168" s="41"/>
      <c r="LB168" s="41"/>
      <c r="LC168" s="41"/>
      <c r="LD168" s="41"/>
      <c r="LE168" s="41"/>
      <c r="LF168" s="41"/>
      <c r="LG168" s="41"/>
      <c r="LH168" s="41"/>
      <c r="LI168" s="41"/>
      <c r="LJ168" s="41"/>
      <c r="LK168" s="41"/>
      <c r="LL168" s="41"/>
      <c r="LM168" s="41"/>
      <c r="LN168" s="41"/>
      <c r="LO168" s="41"/>
      <c r="LP168" s="41"/>
      <c r="LQ168" s="41"/>
      <c r="LR168" s="41"/>
      <c r="LS168" s="41"/>
      <c r="LT168" s="41"/>
      <c r="LU168" s="41"/>
      <c r="LV168" s="41"/>
      <c r="LW168" s="41"/>
      <c r="LX168" s="41"/>
      <c r="LY168" s="41"/>
      <c r="LZ168" s="41"/>
      <c r="MA168" s="41"/>
      <c r="MB168" s="41"/>
      <c r="MC168" s="41"/>
      <c r="MD168" s="41"/>
      <c r="ME168" s="41"/>
      <c r="MF168" s="41"/>
      <c r="MG168" s="41"/>
      <c r="MH168" s="41"/>
      <c r="MI168" s="41"/>
      <c r="MJ168" s="41"/>
      <c r="MK168" s="41"/>
      <c r="ML168" s="41"/>
      <c r="MM168" s="41"/>
      <c r="MN168" s="41"/>
      <c r="MO168" s="41"/>
      <c r="MP168" s="41"/>
      <c r="MQ168" s="41"/>
      <c r="MR168" s="41"/>
      <c r="MS168" s="41"/>
      <c r="MT168" s="41"/>
      <c r="MU168" s="41"/>
      <c r="MV168" s="41"/>
      <c r="MW168" s="41"/>
      <c r="MX168" s="41"/>
      <c r="MY168" s="41"/>
      <c r="MZ168" s="41"/>
      <c r="NA168" s="41"/>
      <c r="NB168" s="41"/>
      <c r="NC168" s="41"/>
      <c r="ND168" s="41"/>
      <c r="NE168" s="41"/>
      <c r="NF168" s="41"/>
      <c r="NG168" s="41"/>
      <c r="NH168" s="41"/>
      <c r="NI168" s="41"/>
      <c r="NJ168" s="41"/>
      <c r="NK168" s="41"/>
      <c r="NL168" s="41"/>
      <c r="NM168" s="41"/>
      <c r="NN168" s="41"/>
      <c r="NO168" s="41"/>
      <c r="NP168" s="41"/>
      <c r="NQ168" s="41"/>
      <c r="NR168" s="41"/>
      <c r="NS168" s="41"/>
      <c r="NT168" s="41"/>
      <c r="NU168" s="41"/>
      <c r="NV168" s="41"/>
      <c r="NW168" s="41"/>
      <c r="NX168" s="41"/>
      <c r="NY168" s="41"/>
      <c r="NZ168" s="41"/>
      <c r="OA168" s="41"/>
      <c r="OB168" s="41"/>
      <c r="OC168" s="41"/>
      <c r="OD168" s="41"/>
      <c r="OE168" s="41"/>
      <c r="OF168" s="41"/>
      <c r="OG168" s="41"/>
      <c r="OH168" s="41"/>
      <c r="OI168" s="41"/>
      <c r="OJ168" s="41"/>
      <c r="OK168" s="41"/>
      <c r="OL168" s="41"/>
      <c r="OM168" s="41"/>
      <c r="ON168" s="41"/>
      <c r="OO168" s="41"/>
    </row>
    <row r="169" spans="1:405" ht="15.75">
      <c r="A169" s="193"/>
      <c r="B169" s="194"/>
      <c r="C169" s="194"/>
      <c r="D169" s="144"/>
      <c r="E169" s="143"/>
      <c r="F169" s="143"/>
      <c r="G169" s="120"/>
      <c r="H169" s="182"/>
      <c r="I169" s="50"/>
      <c r="J169" s="182"/>
      <c r="K169" s="195" t="s">
        <v>15</v>
      </c>
      <c r="L169" s="196"/>
      <c r="M169" s="197"/>
      <c r="N169" s="132">
        <v>0.1</v>
      </c>
      <c r="O169" s="132"/>
      <c r="P169" s="188">
        <f>P166*N169</f>
        <v>64120.681432646757</v>
      </c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  <c r="DO169" s="41"/>
      <c r="DP169" s="41"/>
      <c r="DQ169" s="41"/>
      <c r="DR169" s="41"/>
      <c r="DS169" s="41"/>
      <c r="DT169" s="41"/>
      <c r="DU169" s="41"/>
      <c r="DV169" s="41"/>
      <c r="DW169" s="41"/>
      <c r="DX169" s="41"/>
      <c r="DY169" s="41"/>
      <c r="DZ169" s="41"/>
      <c r="EA169" s="41"/>
      <c r="EB169" s="41"/>
      <c r="EC169" s="41"/>
      <c r="ED169" s="41"/>
      <c r="EE169" s="41"/>
      <c r="EF169" s="41"/>
      <c r="EG169" s="41"/>
      <c r="EH169" s="41"/>
      <c r="EI169" s="41"/>
      <c r="EJ169" s="41"/>
      <c r="EK169" s="41"/>
      <c r="EL169" s="41"/>
      <c r="EM169" s="41"/>
      <c r="EN169" s="41"/>
      <c r="EO169" s="41"/>
      <c r="EP169" s="41"/>
      <c r="EQ169" s="41"/>
      <c r="ER169" s="41"/>
      <c r="ES169" s="41"/>
      <c r="ET169" s="41"/>
      <c r="EU169" s="41"/>
      <c r="EV169" s="41"/>
      <c r="EW169" s="41"/>
      <c r="EX169" s="41"/>
      <c r="EY169" s="41"/>
      <c r="EZ169" s="41"/>
      <c r="FA169" s="41"/>
      <c r="FB169" s="41"/>
      <c r="FC169" s="41"/>
      <c r="FD169" s="41"/>
      <c r="FE169" s="41"/>
      <c r="FF169" s="41"/>
      <c r="FG169" s="41"/>
      <c r="FH169" s="41"/>
      <c r="FI169" s="41"/>
      <c r="FJ169" s="41"/>
      <c r="FK169" s="41"/>
      <c r="FL169" s="41"/>
      <c r="FM169" s="41"/>
      <c r="FN169" s="41"/>
      <c r="FO169" s="41"/>
      <c r="FP169" s="41"/>
      <c r="FQ169" s="41"/>
      <c r="FR169" s="41"/>
      <c r="FS169" s="41"/>
      <c r="FT169" s="41"/>
      <c r="FU169" s="41"/>
      <c r="FV169" s="41"/>
      <c r="FW169" s="41"/>
      <c r="FX169" s="41"/>
      <c r="FY169" s="41"/>
      <c r="FZ169" s="41"/>
      <c r="GA169" s="41"/>
      <c r="GB169" s="41"/>
      <c r="GC169" s="41"/>
      <c r="GD169" s="41"/>
      <c r="GE169" s="41"/>
      <c r="GF169" s="41"/>
      <c r="GG169" s="41"/>
      <c r="GH169" s="41"/>
      <c r="GI169" s="41"/>
      <c r="GJ169" s="41"/>
      <c r="GK169" s="41"/>
      <c r="GL169" s="41"/>
      <c r="GM169" s="41"/>
      <c r="GN169" s="41"/>
      <c r="GO169" s="41"/>
      <c r="GP169" s="41"/>
      <c r="GQ169" s="41"/>
      <c r="GR169" s="41"/>
      <c r="GS169" s="41"/>
      <c r="GT169" s="41"/>
      <c r="GU169" s="41"/>
      <c r="GV169" s="41"/>
      <c r="GW169" s="41"/>
      <c r="GX169" s="41"/>
      <c r="GY169" s="41"/>
      <c r="GZ169" s="41"/>
      <c r="HA169" s="41"/>
      <c r="HB169" s="41"/>
      <c r="HC169" s="41"/>
      <c r="HD169" s="41"/>
      <c r="HE169" s="41"/>
      <c r="HF169" s="41"/>
      <c r="HG169" s="41"/>
      <c r="HH169" s="41"/>
      <c r="HI169" s="41"/>
      <c r="HJ169" s="41"/>
      <c r="HK169" s="41"/>
      <c r="HL169" s="41"/>
      <c r="HM169" s="41"/>
      <c r="HN169" s="41"/>
      <c r="HO169" s="41"/>
      <c r="HP169" s="41"/>
      <c r="HQ169" s="41"/>
      <c r="HR169" s="41"/>
      <c r="HS169" s="41"/>
      <c r="HT169" s="41"/>
      <c r="HU169" s="41"/>
      <c r="HV169" s="41"/>
      <c r="HW169" s="41"/>
      <c r="HX169" s="41"/>
      <c r="HY169" s="41"/>
      <c r="HZ169" s="41"/>
      <c r="IA169" s="41"/>
      <c r="IB169" s="41"/>
      <c r="IC169" s="41"/>
      <c r="ID169" s="41"/>
      <c r="IE169" s="41"/>
      <c r="IF169" s="41"/>
      <c r="IG169" s="41"/>
      <c r="IH169" s="41"/>
      <c r="II169" s="41"/>
      <c r="IJ169" s="41"/>
      <c r="IK169" s="41"/>
      <c r="IL169" s="41"/>
      <c r="IM169" s="41"/>
      <c r="IN169" s="41"/>
      <c r="IO169" s="41"/>
      <c r="IP169" s="41"/>
      <c r="IQ169" s="41"/>
      <c r="IR169" s="41"/>
      <c r="IS169" s="41"/>
      <c r="IT169" s="41"/>
      <c r="IU169" s="41"/>
      <c r="IV169" s="41"/>
      <c r="IW169" s="41"/>
      <c r="IX169" s="41"/>
      <c r="IY169" s="41"/>
      <c r="IZ169" s="41"/>
      <c r="JA169" s="41"/>
      <c r="JB169" s="41"/>
      <c r="JC169" s="41"/>
      <c r="JD169" s="41"/>
      <c r="JE169" s="41"/>
      <c r="JF169" s="41"/>
      <c r="JG169" s="41"/>
      <c r="JH169" s="41"/>
      <c r="JI169" s="41"/>
      <c r="JJ169" s="41"/>
      <c r="JK169" s="41"/>
      <c r="JL169" s="41"/>
      <c r="JM169" s="41"/>
      <c r="JN169" s="41"/>
      <c r="JO169" s="41"/>
      <c r="JP169" s="41"/>
      <c r="JQ169" s="41"/>
      <c r="JR169" s="41"/>
      <c r="JS169" s="41"/>
      <c r="JT169" s="41"/>
      <c r="JU169" s="41"/>
      <c r="JV169" s="41"/>
      <c r="JW169" s="41"/>
      <c r="JX169" s="41"/>
      <c r="JY169" s="41"/>
      <c r="JZ169" s="41"/>
      <c r="KA169" s="41"/>
      <c r="KB169" s="41"/>
      <c r="KC169" s="41"/>
      <c r="KD169" s="41"/>
      <c r="KE169" s="41"/>
      <c r="KF169" s="41"/>
      <c r="KG169" s="41"/>
      <c r="KH169" s="41"/>
      <c r="KI169" s="41"/>
      <c r="KJ169" s="41"/>
      <c r="KK169" s="41"/>
      <c r="KL169" s="41"/>
      <c r="KM169" s="41"/>
      <c r="KN169" s="41"/>
      <c r="KO169" s="41"/>
      <c r="KP169" s="41"/>
      <c r="KQ169" s="41"/>
      <c r="KR169" s="41"/>
      <c r="KS169" s="41"/>
      <c r="KT169" s="41"/>
      <c r="KU169" s="41"/>
      <c r="KV169" s="41"/>
      <c r="KW169" s="41"/>
      <c r="KX169" s="41"/>
      <c r="KY169" s="41"/>
      <c r="KZ169" s="41"/>
      <c r="LA169" s="41"/>
      <c r="LB169" s="41"/>
      <c r="LC169" s="41"/>
      <c r="LD169" s="41"/>
      <c r="LE169" s="41"/>
      <c r="LF169" s="41"/>
      <c r="LG169" s="41"/>
      <c r="LH169" s="41"/>
      <c r="LI169" s="41"/>
      <c r="LJ169" s="41"/>
      <c r="LK169" s="41"/>
      <c r="LL169" s="41"/>
      <c r="LM169" s="41"/>
      <c r="LN169" s="41"/>
      <c r="LO169" s="41"/>
      <c r="LP169" s="41"/>
      <c r="LQ169" s="41"/>
      <c r="LR169" s="41"/>
      <c r="LS169" s="41"/>
      <c r="LT169" s="41"/>
      <c r="LU169" s="41"/>
      <c r="LV169" s="41"/>
      <c r="LW169" s="41"/>
      <c r="LX169" s="41"/>
      <c r="LY169" s="41"/>
      <c r="LZ169" s="41"/>
      <c r="MA169" s="41"/>
      <c r="MB169" s="41"/>
      <c r="MC169" s="41"/>
      <c r="MD169" s="41"/>
      <c r="ME169" s="41"/>
      <c r="MF169" s="41"/>
      <c r="MG169" s="41"/>
      <c r="MH169" s="41"/>
      <c r="MI169" s="41"/>
      <c r="MJ169" s="41"/>
      <c r="MK169" s="41"/>
      <c r="ML169" s="41"/>
      <c r="MM169" s="41"/>
      <c r="MN169" s="41"/>
      <c r="MO169" s="41"/>
      <c r="MP169" s="41"/>
      <c r="MQ169" s="41"/>
      <c r="MR169" s="41"/>
      <c r="MS169" s="41"/>
      <c r="MT169" s="41"/>
      <c r="MU169" s="41"/>
      <c r="MV169" s="41"/>
      <c r="MW169" s="41"/>
      <c r="MX169" s="41"/>
      <c r="MY169" s="41"/>
      <c r="MZ169" s="41"/>
      <c r="NA169" s="41"/>
      <c r="NB169" s="41"/>
      <c r="NC169" s="41"/>
      <c r="ND169" s="41"/>
      <c r="NE169" s="41"/>
      <c r="NF169" s="41"/>
      <c r="NG169" s="41"/>
      <c r="NH169" s="41"/>
      <c r="NI169" s="41"/>
      <c r="NJ169" s="41"/>
      <c r="NK169" s="41"/>
      <c r="NL169" s="41"/>
      <c r="NM169" s="41"/>
      <c r="NN169" s="41"/>
      <c r="NO169" s="41"/>
      <c r="NP169" s="41"/>
      <c r="NQ169" s="41"/>
      <c r="NR169" s="41"/>
      <c r="NS169" s="41"/>
      <c r="NT169" s="41"/>
      <c r="NU169" s="41"/>
      <c r="NV169" s="41"/>
      <c r="NW169" s="41"/>
      <c r="NX169" s="41"/>
      <c r="NY169" s="41"/>
      <c r="NZ169" s="41"/>
      <c r="OA169" s="41"/>
      <c r="OB169" s="41"/>
      <c r="OC169" s="41"/>
      <c r="OD169" s="41"/>
      <c r="OE169" s="41"/>
      <c r="OF169" s="41"/>
      <c r="OG169" s="41"/>
      <c r="OH169" s="41"/>
      <c r="OI169" s="41"/>
      <c r="OJ169" s="41"/>
      <c r="OK169" s="41"/>
      <c r="OL169" s="41"/>
      <c r="OM169" s="41"/>
      <c r="ON169" s="41"/>
      <c r="OO169" s="41"/>
    </row>
    <row r="170" spans="1:405" ht="15.75">
      <c r="A170" s="42"/>
      <c r="B170" s="145"/>
      <c r="C170" s="143"/>
      <c r="D170" s="28"/>
      <c r="E170" s="143"/>
      <c r="F170" s="143"/>
      <c r="G170" s="120"/>
      <c r="H170" s="182"/>
      <c r="I170" s="50"/>
      <c r="J170" s="182"/>
      <c r="K170" s="195" t="s">
        <v>16</v>
      </c>
      <c r="L170" s="196"/>
      <c r="M170" s="197"/>
      <c r="N170" s="132">
        <v>0.1</v>
      </c>
      <c r="O170" s="132"/>
      <c r="P170" s="188">
        <f>P166*N170</f>
        <v>64120.681432646757</v>
      </c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1"/>
      <c r="DL170" s="41"/>
      <c r="DM170" s="41"/>
      <c r="DN170" s="41"/>
      <c r="DO170" s="41"/>
      <c r="DP170" s="41"/>
      <c r="DQ170" s="41"/>
      <c r="DR170" s="41"/>
      <c r="DS170" s="41"/>
      <c r="DT170" s="41"/>
      <c r="DU170" s="41"/>
      <c r="DV170" s="41"/>
      <c r="DW170" s="41"/>
      <c r="DX170" s="41"/>
      <c r="DY170" s="41"/>
      <c r="DZ170" s="41"/>
      <c r="EA170" s="41"/>
      <c r="EB170" s="41"/>
      <c r="EC170" s="41"/>
      <c r="ED170" s="41"/>
      <c r="EE170" s="41"/>
      <c r="EF170" s="41"/>
      <c r="EG170" s="41"/>
      <c r="EH170" s="41"/>
      <c r="EI170" s="41"/>
      <c r="EJ170" s="41"/>
      <c r="EK170" s="41"/>
      <c r="EL170" s="41"/>
      <c r="EM170" s="41"/>
      <c r="EN170" s="41"/>
      <c r="EO170" s="41"/>
      <c r="EP170" s="41"/>
      <c r="EQ170" s="41"/>
      <c r="ER170" s="41"/>
      <c r="ES170" s="41"/>
      <c r="ET170" s="41"/>
      <c r="EU170" s="41"/>
      <c r="EV170" s="41"/>
      <c r="EW170" s="41"/>
      <c r="EX170" s="41"/>
      <c r="EY170" s="41"/>
      <c r="EZ170" s="41"/>
      <c r="FA170" s="41"/>
      <c r="FB170" s="41"/>
      <c r="FC170" s="41"/>
      <c r="FD170" s="41"/>
      <c r="FE170" s="41"/>
      <c r="FF170" s="41"/>
      <c r="FG170" s="41"/>
      <c r="FH170" s="41"/>
      <c r="FI170" s="41"/>
      <c r="FJ170" s="41"/>
      <c r="FK170" s="41"/>
      <c r="FL170" s="41"/>
      <c r="FM170" s="41"/>
      <c r="FN170" s="41"/>
      <c r="FO170" s="41"/>
      <c r="FP170" s="41"/>
      <c r="FQ170" s="41"/>
      <c r="FR170" s="41"/>
      <c r="FS170" s="41"/>
      <c r="FT170" s="41"/>
      <c r="FU170" s="41"/>
      <c r="FV170" s="41"/>
      <c r="FW170" s="41"/>
      <c r="FX170" s="41"/>
      <c r="FY170" s="41"/>
      <c r="FZ170" s="41"/>
      <c r="GA170" s="41"/>
      <c r="GB170" s="41"/>
      <c r="GC170" s="41"/>
      <c r="GD170" s="41"/>
      <c r="GE170" s="41"/>
      <c r="GF170" s="41"/>
      <c r="GG170" s="41"/>
      <c r="GH170" s="41"/>
      <c r="GI170" s="41"/>
      <c r="GJ170" s="41"/>
      <c r="GK170" s="41"/>
      <c r="GL170" s="41"/>
      <c r="GM170" s="41"/>
      <c r="GN170" s="41"/>
      <c r="GO170" s="41"/>
      <c r="GP170" s="41"/>
      <c r="GQ170" s="41"/>
      <c r="GR170" s="41"/>
      <c r="GS170" s="41"/>
      <c r="GT170" s="41"/>
      <c r="GU170" s="41"/>
      <c r="GV170" s="41"/>
      <c r="GW170" s="41"/>
      <c r="GX170" s="41"/>
      <c r="GY170" s="41"/>
      <c r="GZ170" s="41"/>
      <c r="HA170" s="41"/>
      <c r="HB170" s="41"/>
      <c r="HC170" s="41"/>
      <c r="HD170" s="41"/>
      <c r="HE170" s="41"/>
      <c r="HF170" s="41"/>
      <c r="HG170" s="41"/>
      <c r="HH170" s="41"/>
      <c r="HI170" s="41"/>
      <c r="HJ170" s="41"/>
      <c r="HK170" s="41"/>
      <c r="HL170" s="41"/>
      <c r="HM170" s="41"/>
      <c r="HN170" s="41"/>
      <c r="HO170" s="41"/>
      <c r="HP170" s="41"/>
      <c r="HQ170" s="41"/>
      <c r="HR170" s="41"/>
      <c r="HS170" s="41"/>
      <c r="HT170" s="41"/>
      <c r="HU170" s="41"/>
      <c r="HV170" s="41"/>
      <c r="HW170" s="41"/>
      <c r="HX170" s="41"/>
      <c r="HY170" s="41"/>
      <c r="HZ170" s="41"/>
      <c r="IA170" s="41"/>
      <c r="IB170" s="41"/>
      <c r="IC170" s="41"/>
      <c r="ID170" s="41"/>
      <c r="IE170" s="41"/>
      <c r="IF170" s="41"/>
      <c r="IG170" s="41"/>
      <c r="IH170" s="41"/>
      <c r="II170" s="41"/>
      <c r="IJ170" s="41"/>
      <c r="IK170" s="41"/>
      <c r="IL170" s="41"/>
      <c r="IM170" s="41"/>
      <c r="IN170" s="41"/>
      <c r="IO170" s="41"/>
      <c r="IP170" s="41"/>
      <c r="IQ170" s="41"/>
      <c r="IR170" s="41"/>
      <c r="IS170" s="41"/>
      <c r="IT170" s="41"/>
      <c r="IU170" s="41"/>
      <c r="IV170" s="41"/>
      <c r="IW170" s="41"/>
      <c r="IX170" s="41"/>
      <c r="IY170" s="41"/>
      <c r="IZ170" s="41"/>
      <c r="JA170" s="41"/>
      <c r="JB170" s="41"/>
      <c r="JC170" s="41"/>
      <c r="JD170" s="41"/>
      <c r="JE170" s="41"/>
      <c r="JF170" s="41"/>
      <c r="JG170" s="41"/>
      <c r="JH170" s="41"/>
      <c r="JI170" s="41"/>
      <c r="JJ170" s="41"/>
      <c r="JK170" s="41"/>
      <c r="JL170" s="41"/>
      <c r="JM170" s="41"/>
      <c r="JN170" s="41"/>
      <c r="JO170" s="41"/>
      <c r="JP170" s="41"/>
      <c r="JQ170" s="41"/>
      <c r="JR170" s="41"/>
      <c r="JS170" s="41"/>
      <c r="JT170" s="41"/>
      <c r="JU170" s="41"/>
      <c r="JV170" s="41"/>
      <c r="JW170" s="41"/>
      <c r="JX170" s="41"/>
      <c r="JY170" s="41"/>
      <c r="JZ170" s="41"/>
      <c r="KA170" s="41"/>
      <c r="KB170" s="41"/>
      <c r="KC170" s="41"/>
      <c r="KD170" s="41"/>
      <c r="KE170" s="41"/>
      <c r="KF170" s="41"/>
      <c r="KG170" s="41"/>
      <c r="KH170" s="41"/>
      <c r="KI170" s="41"/>
      <c r="KJ170" s="41"/>
      <c r="KK170" s="41"/>
      <c r="KL170" s="41"/>
      <c r="KM170" s="41"/>
      <c r="KN170" s="41"/>
      <c r="KO170" s="41"/>
      <c r="KP170" s="41"/>
      <c r="KQ170" s="41"/>
      <c r="KR170" s="41"/>
      <c r="KS170" s="41"/>
      <c r="KT170" s="41"/>
      <c r="KU170" s="41"/>
      <c r="KV170" s="41"/>
      <c r="KW170" s="41"/>
      <c r="KX170" s="41"/>
      <c r="KY170" s="41"/>
      <c r="KZ170" s="41"/>
      <c r="LA170" s="41"/>
      <c r="LB170" s="41"/>
      <c r="LC170" s="41"/>
      <c r="LD170" s="41"/>
      <c r="LE170" s="41"/>
      <c r="LF170" s="41"/>
      <c r="LG170" s="41"/>
      <c r="LH170" s="41"/>
      <c r="LI170" s="41"/>
      <c r="LJ170" s="41"/>
      <c r="LK170" s="41"/>
      <c r="LL170" s="41"/>
      <c r="LM170" s="41"/>
      <c r="LN170" s="41"/>
      <c r="LO170" s="41"/>
      <c r="LP170" s="41"/>
      <c r="LQ170" s="41"/>
      <c r="LR170" s="41"/>
      <c r="LS170" s="41"/>
      <c r="LT170" s="41"/>
      <c r="LU170" s="41"/>
      <c r="LV170" s="41"/>
      <c r="LW170" s="41"/>
      <c r="LX170" s="41"/>
      <c r="LY170" s="41"/>
      <c r="LZ170" s="41"/>
      <c r="MA170" s="41"/>
      <c r="MB170" s="41"/>
      <c r="MC170" s="41"/>
      <c r="MD170" s="41"/>
      <c r="ME170" s="41"/>
      <c r="MF170" s="41"/>
      <c r="MG170" s="41"/>
      <c r="MH170" s="41"/>
      <c r="MI170" s="41"/>
      <c r="MJ170" s="41"/>
      <c r="MK170" s="41"/>
      <c r="ML170" s="41"/>
      <c r="MM170" s="41"/>
      <c r="MN170" s="41"/>
      <c r="MO170" s="41"/>
      <c r="MP170" s="41"/>
      <c r="MQ170" s="41"/>
      <c r="MR170" s="41"/>
      <c r="MS170" s="41"/>
      <c r="MT170" s="41"/>
      <c r="MU170" s="41"/>
      <c r="MV170" s="41"/>
      <c r="MW170" s="41"/>
      <c r="MX170" s="41"/>
      <c r="MY170" s="41"/>
      <c r="MZ170" s="41"/>
      <c r="NA170" s="41"/>
      <c r="NB170" s="41"/>
      <c r="NC170" s="41"/>
      <c r="ND170" s="41"/>
      <c r="NE170" s="41"/>
      <c r="NF170" s="41"/>
      <c r="NG170" s="41"/>
      <c r="NH170" s="41"/>
      <c r="NI170" s="41"/>
      <c r="NJ170" s="41"/>
      <c r="NK170" s="41"/>
      <c r="NL170" s="41"/>
      <c r="NM170" s="41"/>
      <c r="NN170" s="41"/>
      <c r="NO170" s="41"/>
      <c r="NP170" s="41"/>
      <c r="NQ170" s="41"/>
      <c r="NR170" s="41"/>
      <c r="NS170" s="41"/>
      <c r="NT170" s="41"/>
      <c r="NU170" s="41"/>
      <c r="NV170" s="41"/>
      <c r="NW170" s="41"/>
      <c r="NX170" s="41"/>
      <c r="NY170" s="41"/>
      <c r="NZ170" s="41"/>
      <c r="OA170" s="41"/>
      <c r="OB170" s="41"/>
      <c r="OC170" s="41"/>
      <c r="OD170" s="41"/>
      <c r="OE170" s="41"/>
      <c r="OF170" s="41"/>
      <c r="OG170" s="41"/>
      <c r="OH170" s="41"/>
      <c r="OI170" s="41"/>
      <c r="OJ170" s="41"/>
      <c r="OK170" s="41"/>
      <c r="OL170" s="41"/>
      <c r="OM170" s="41"/>
      <c r="ON170" s="41"/>
      <c r="OO170" s="41"/>
    </row>
    <row r="171" spans="1:405" ht="15.75">
      <c r="A171" s="42"/>
      <c r="B171" s="145"/>
      <c r="C171" s="143"/>
      <c r="D171" s="28"/>
      <c r="E171" s="143"/>
      <c r="F171" s="143"/>
      <c r="G171" s="120"/>
      <c r="H171" s="182"/>
      <c r="I171" s="50"/>
      <c r="J171" s="182"/>
      <c r="K171" s="195" t="s">
        <v>17</v>
      </c>
      <c r="L171" s="196"/>
      <c r="M171" s="197"/>
      <c r="N171" s="132">
        <v>0</v>
      </c>
      <c r="O171" s="132"/>
      <c r="P171" s="188">
        <f>P166*N171</f>
        <v>0</v>
      </c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  <c r="DI171" s="41"/>
      <c r="DJ171" s="41"/>
      <c r="DK171" s="41"/>
      <c r="DL171" s="41"/>
      <c r="DM171" s="41"/>
      <c r="DN171" s="41"/>
      <c r="DO171" s="41"/>
      <c r="DP171" s="41"/>
      <c r="DQ171" s="41"/>
      <c r="DR171" s="41"/>
      <c r="DS171" s="41"/>
      <c r="DT171" s="41"/>
      <c r="DU171" s="41"/>
      <c r="DV171" s="41"/>
      <c r="DW171" s="41"/>
      <c r="DX171" s="41"/>
      <c r="DY171" s="41"/>
      <c r="DZ171" s="41"/>
      <c r="EA171" s="41"/>
      <c r="EB171" s="41"/>
      <c r="EC171" s="41"/>
      <c r="ED171" s="41"/>
      <c r="EE171" s="41"/>
      <c r="EF171" s="41"/>
      <c r="EG171" s="41"/>
      <c r="EH171" s="41"/>
      <c r="EI171" s="41"/>
      <c r="EJ171" s="41"/>
      <c r="EK171" s="41"/>
      <c r="EL171" s="41"/>
      <c r="EM171" s="41"/>
      <c r="EN171" s="41"/>
      <c r="EO171" s="41"/>
      <c r="EP171" s="41"/>
      <c r="EQ171" s="41"/>
      <c r="ER171" s="41"/>
      <c r="ES171" s="41"/>
      <c r="ET171" s="41"/>
      <c r="EU171" s="41"/>
      <c r="EV171" s="41"/>
      <c r="EW171" s="41"/>
      <c r="EX171" s="41"/>
      <c r="EY171" s="41"/>
      <c r="EZ171" s="41"/>
      <c r="FA171" s="41"/>
      <c r="FB171" s="41"/>
      <c r="FC171" s="41"/>
      <c r="FD171" s="41"/>
      <c r="FE171" s="41"/>
      <c r="FF171" s="41"/>
      <c r="FG171" s="41"/>
      <c r="FH171" s="41"/>
      <c r="FI171" s="41"/>
      <c r="FJ171" s="41"/>
      <c r="FK171" s="41"/>
      <c r="FL171" s="41"/>
      <c r="FM171" s="41"/>
      <c r="FN171" s="41"/>
      <c r="FO171" s="41"/>
      <c r="FP171" s="41"/>
      <c r="FQ171" s="41"/>
      <c r="FR171" s="41"/>
      <c r="FS171" s="41"/>
      <c r="FT171" s="41"/>
      <c r="FU171" s="41"/>
      <c r="FV171" s="41"/>
      <c r="FW171" s="41"/>
      <c r="FX171" s="41"/>
      <c r="FY171" s="41"/>
      <c r="FZ171" s="41"/>
      <c r="GA171" s="41"/>
      <c r="GB171" s="41"/>
      <c r="GC171" s="41"/>
      <c r="GD171" s="41"/>
      <c r="GE171" s="41"/>
      <c r="GF171" s="41"/>
      <c r="GG171" s="41"/>
      <c r="GH171" s="41"/>
      <c r="GI171" s="41"/>
      <c r="GJ171" s="41"/>
      <c r="GK171" s="41"/>
      <c r="GL171" s="41"/>
      <c r="GM171" s="41"/>
      <c r="GN171" s="41"/>
      <c r="GO171" s="41"/>
      <c r="GP171" s="41"/>
      <c r="GQ171" s="41"/>
      <c r="GR171" s="41"/>
      <c r="GS171" s="41"/>
      <c r="GT171" s="41"/>
      <c r="GU171" s="41"/>
      <c r="GV171" s="41"/>
      <c r="GW171" s="41"/>
      <c r="GX171" s="41"/>
      <c r="GY171" s="41"/>
      <c r="GZ171" s="41"/>
      <c r="HA171" s="41"/>
      <c r="HB171" s="41"/>
      <c r="HC171" s="41"/>
      <c r="HD171" s="41"/>
      <c r="HE171" s="41"/>
      <c r="HF171" s="41"/>
      <c r="HG171" s="41"/>
      <c r="HH171" s="41"/>
      <c r="HI171" s="41"/>
      <c r="HJ171" s="41"/>
      <c r="HK171" s="41"/>
      <c r="HL171" s="41"/>
      <c r="HM171" s="41"/>
      <c r="HN171" s="41"/>
      <c r="HO171" s="41"/>
      <c r="HP171" s="41"/>
      <c r="HQ171" s="41"/>
      <c r="HR171" s="41"/>
      <c r="HS171" s="41"/>
      <c r="HT171" s="41"/>
      <c r="HU171" s="41"/>
      <c r="HV171" s="41"/>
      <c r="HW171" s="41"/>
      <c r="HX171" s="41"/>
      <c r="HY171" s="41"/>
      <c r="HZ171" s="41"/>
      <c r="IA171" s="41"/>
      <c r="IB171" s="41"/>
      <c r="IC171" s="41"/>
      <c r="ID171" s="41"/>
      <c r="IE171" s="41"/>
      <c r="IF171" s="41"/>
      <c r="IG171" s="41"/>
      <c r="IH171" s="41"/>
      <c r="II171" s="41"/>
      <c r="IJ171" s="41"/>
      <c r="IK171" s="41"/>
      <c r="IL171" s="41"/>
      <c r="IM171" s="41"/>
      <c r="IN171" s="41"/>
      <c r="IO171" s="41"/>
      <c r="IP171" s="41"/>
      <c r="IQ171" s="41"/>
      <c r="IR171" s="41"/>
      <c r="IS171" s="41"/>
      <c r="IT171" s="41"/>
      <c r="IU171" s="41"/>
      <c r="IV171" s="41"/>
      <c r="IW171" s="41"/>
      <c r="IX171" s="41"/>
      <c r="IY171" s="41"/>
      <c r="IZ171" s="41"/>
      <c r="JA171" s="41"/>
      <c r="JB171" s="41"/>
      <c r="JC171" s="41"/>
      <c r="JD171" s="41"/>
      <c r="JE171" s="41"/>
      <c r="JF171" s="41"/>
      <c r="JG171" s="41"/>
      <c r="JH171" s="41"/>
      <c r="JI171" s="41"/>
      <c r="JJ171" s="41"/>
      <c r="JK171" s="41"/>
      <c r="JL171" s="41"/>
      <c r="JM171" s="41"/>
      <c r="JN171" s="41"/>
      <c r="JO171" s="41"/>
      <c r="JP171" s="41"/>
      <c r="JQ171" s="41"/>
      <c r="JR171" s="41"/>
      <c r="JS171" s="41"/>
      <c r="JT171" s="41"/>
      <c r="JU171" s="41"/>
      <c r="JV171" s="41"/>
      <c r="JW171" s="41"/>
      <c r="JX171" s="41"/>
      <c r="JY171" s="41"/>
      <c r="JZ171" s="41"/>
      <c r="KA171" s="41"/>
      <c r="KB171" s="41"/>
      <c r="KC171" s="41"/>
      <c r="KD171" s="41"/>
      <c r="KE171" s="41"/>
      <c r="KF171" s="41"/>
      <c r="KG171" s="41"/>
      <c r="KH171" s="41"/>
      <c r="KI171" s="41"/>
      <c r="KJ171" s="41"/>
      <c r="KK171" s="41"/>
      <c r="KL171" s="41"/>
      <c r="KM171" s="41"/>
      <c r="KN171" s="41"/>
      <c r="KO171" s="41"/>
      <c r="KP171" s="41"/>
      <c r="KQ171" s="41"/>
      <c r="KR171" s="41"/>
      <c r="KS171" s="41"/>
      <c r="KT171" s="41"/>
      <c r="KU171" s="41"/>
      <c r="KV171" s="41"/>
      <c r="KW171" s="41"/>
      <c r="KX171" s="41"/>
      <c r="KY171" s="41"/>
      <c r="KZ171" s="41"/>
      <c r="LA171" s="41"/>
      <c r="LB171" s="41"/>
      <c r="LC171" s="41"/>
      <c r="LD171" s="41"/>
      <c r="LE171" s="41"/>
      <c r="LF171" s="41"/>
      <c r="LG171" s="41"/>
      <c r="LH171" s="41"/>
      <c r="LI171" s="41"/>
      <c r="LJ171" s="41"/>
      <c r="LK171" s="41"/>
      <c r="LL171" s="41"/>
      <c r="LM171" s="41"/>
      <c r="LN171" s="41"/>
      <c r="LO171" s="41"/>
      <c r="LP171" s="41"/>
      <c r="LQ171" s="41"/>
      <c r="LR171" s="41"/>
      <c r="LS171" s="41"/>
      <c r="LT171" s="41"/>
      <c r="LU171" s="41"/>
      <c r="LV171" s="41"/>
      <c r="LW171" s="41"/>
      <c r="LX171" s="41"/>
      <c r="LY171" s="41"/>
      <c r="LZ171" s="41"/>
      <c r="MA171" s="41"/>
      <c r="MB171" s="41"/>
      <c r="MC171" s="41"/>
      <c r="MD171" s="41"/>
      <c r="ME171" s="41"/>
      <c r="MF171" s="41"/>
      <c r="MG171" s="41"/>
      <c r="MH171" s="41"/>
      <c r="MI171" s="41"/>
      <c r="MJ171" s="41"/>
      <c r="MK171" s="41"/>
      <c r="ML171" s="41"/>
      <c r="MM171" s="41"/>
      <c r="MN171" s="41"/>
      <c r="MO171" s="41"/>
      <c r="MP171" s="41"/>
      <c r="MQ171" s="41"/>
      <c r="MR171" s="41"/>
      <c r="MS171" s="41"/>
      <c r="MT171" s="41"/>
      <c r="MU171" s="41"/>
      <c r="MV171" s="41"/>
      <c r="MW171" s="41"/>
      <c r="MX171" s="41"/>
      <c r="MY171" s="41"/>
      <c r="MZ171" s="41"/>
      <c r="NA171" s="41"/>
      <c r="NB171" s="41"/>
      <c r="NC171" s="41"/>
      <c r="ND171" s="41"/>
      <c r="NE171" s="41"/>
      <c r="NF171" s="41"/>
      <c r="NG171" s="41"/>
      <c r="NH171" s="41"/>
      <c r="NI171" s="41"/>
      <c r="NJ171" s="41"/>
      <c r="NK171" s="41"/>
      <c r="NL171" s="41"/>
      <c r="NM171" s="41"/>
      <c r="NN171" s="41"/>
      <c r="NO171" s="41"/>
      <c r="NP171" s="41"/>
      <c r="NQ171" s="41"/>
      <c r="NR171" s="41"/>
      <c r="NS171" s="41"/>
      <c r="NT171" s="41"/>
      <c r="NU171" s="41"/>
      <c r="NV171" s="41"/>
      <c r="NW171" s="41"/>
      <c r="NX171" s="41"/>
      <c r="NY171" s="41"/>
      <c r="NZ171" s="41"/>
      <c r="OA171" s="41"/>
      <c r="OB171" s="41"/>
      <c r="OC171" s="41"/>
      <c r="OD171" s="41"/>
      <c r="OE171" s="41"/>
      <c r="OF171" s="41"/>
      <c r="OG171" s="41"/>
      <c r="OH171" s="41"/>
      <c r="OI171" s="41"/>
      <c r="OJ171" s="41"/>
      <c r="OK171" s="41"/>
      <c r="OL171" s="41"/>
      <c r="OM171" s="41"/>
      <c r="ON171" s="41"/>
      <c r="OO171" s="41"/>
    </row>
    <row r="172" spans="1:405" ht="15.75">
      <c r="A172" s="42"/>
      <c r="B172" s="145"/>
      <c r="C172" s="143"/>
      <c r="D172" s="28"/>
      <c r="E172" s="143"/>
      <c r="F172" s="143"/>
      <c r="G172" s="120"/>
      <c r="H172" s="182"/>
      <c r="I172" s="50"/>
      <c r="J172" s="182"/>
      <c r="K172" s="195" t="s">
        <v>18</v>
      </c>
      <c r="L172" s="196"/>
      <c r="M172" s="197"/>
      <c r="N172" s="132">
        <v>0.05</v>
      </c>
      <c r="O172" s="132"/>
      <c r="P172" s="188">
        <f>P166*N172</f>
        <v>32060.340716323379</v>
      </c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  <c r="DI172" s="41"/>
      <c r="DJ172" s="41"/>
      <c r="DK172" s="41"/>
      <c r="DL172" s="41"/>
      <c r="DM172" s="41"/>
      <c r="DN172" s="41"/>
      <c r="DO172" s="41"/>
      <c r="DP172" s="41"/>
      <c r="DQ172" s="41"/>
      <c r="DR172" s="41"/>
      <c r="DS172" s="41"/>
      <c r="DT172" s="41"/>
      <c r="DU172" s="41"/>
      <c r="DV172" s="41"/>
      <c r="DW172" s="41"/>
      <c r="DX172" s="41"/>
      <c r="DY172" s="41"/>
      <c r="DZ172" s="41"/>
      <c r="EA172" s="41"/>
      <c r="EB172" s="41"/>
      <c r="EC172" s="41"/>
      <c r="ED172" s="41"/>
      <c r="EE172" s="41"/>
      <c r="EF172" s="41"/>
      <c r="EG172" s="41"/>
      <c r="EH172" s="41"/>
      <c r="EI172" s="41"/>
      <c r="EJ172" s="41"/>
      <c r="EK172" s="41"/>
      <c r="EL172" s="41"/>
      <c r="EM172" s="41"/>
      <c r="EN172" s="41"/>
      <c r="EO172" s="41"/>
      <c r="EP172" s="41"/>
      <c r="EQ172" s="41"/>
      <c r="ER172" s="41"/>
      <c r="ES172" s="41"/>
      <c r="ET172" s="41"/>
      <c r="EU172" s="41"/>
      <c r="EV172" s="41"/>
      <c r="EW172" s="41"/>
      <c r="EX172" s="41"/>
      <c r="EY172" s="41"/>
      <c r="EZ172" s="41"/>
      <c r="FA172" s="41"/>
      <c r="FB172" s="41"/>
      <c r="FC172" s="41"/>
      <c r="FD172" s="41"/>
      <c r="FE172" s="41"/>
      <c r="FF172" s="41"/>
      <c r="FG172" s="41"/>
      <c r="FH172" s="41"/>
      <c r="FI172" s="41"/>
      <c r="FJ172" s="41"/>
      <c r="FK172" s="41"/>
      <c r="FL172" s="41"/>
      <c r="FM172" s="41"/>
      <c r="FN172" s="41"/>
      <c r="FO172" s="41"/>
      <c r="FP172" s="41"/>
      <c r="FQ172" s="41"/>
      <c r="FR172" s="41"/>
      <c r="FS172" s="41"/>
      <c r="FT172" s="41"/>
      <c r="FU172" s="41"/>
      <c r="FV172" s="41"/>
      <c r="FW172" s="41"/>
      <c r="FX172" s="41"/>
      <c r="FY172" s="41"/>
      <c r="FZ172" s="41"/>
      <c r="GA172" s="41"/>
      <c r="GB172" s="41"/>
      <c r="GC172" s="41"/>
      <c r="GD172" s="41"/>
      <c r="GE172" s="41"/>
      <c r="GF172" s="41"/>
      <c r="GG172" s="41"/>
      <c r="GH172" s="41"/>
      <c r="GI172" s="41"/>
      <c r="GJ172" s="41"/>
      <c r="GK172" s="41"/>
      <c r="GL172" s="41"/>
      <c r="GM172" s="41"/>
      <c r="GN172" s="41"/>
      <c r="GO172" s="41"/>
      <c r="GP172" s="41"/>
      <c r="GQ172" s="41"/>
      <c r="GR172" s="41"/>
      <c r="GS172" s="41"/>
      <c r="GT172" s="41"/>
      <c r="GU172" s="41"/>
      <c r="GV172" s="41"/>
      <c r="GW172" s="41"/>
      <c r="GX172" s="41"/>
      <c r="GY172" s="41"/>
      <c r="GZ172" s="41"/>
      <c r="HA172" s="41"/>
      <c r="HB172" s="41"/>
      <c r="HC172" s="41"/>
      <c r="HD172" s="41"/>
      <c r="HE172" s="41"/>
      <c r="HF172" s="41"/>
      <c r="HG172" s="41"/>
      <c r="HH172" s="41"/>
      <c r="HI172" s="41"/>
      <c r="HJ172" s="41"/>
      <c r="HK172" s="41"/>
      <c r="HL172" s="41"/>
      <c r="HM172" s="41"/>
      <c r="HN172" s="41"/>
      <c r="HO172" s="41"/>
      <c r="HP172" s="41"/>
      <c r="HQ172" s="41"/>
      <c r="HR172" s="41"/>
      <c r="HS172" s="41"/>
      <c r="HT172" s="41"/>
      <c r="HU172" s="41"/>
      <c r="HV172" s="41"/>
      <c r="HW172" s="41"/>
      <c r="HX172" s="41"/>
      <c r="HY172" s="41"/>
      <c r="HZ172" s="41"/>
      <c r="IA172" s="41"/>
      <c r="IB172" s="41"/>
      <c r="IC172" s="41"/>
      <c r="ID172" s="41"/>
      <c r="IE172" s="41"/>
      <c r="IF172" s="41"/>
      <c r="IG172" s="41"/>
      <c r="IH172" s="41"/>
      <c r="II172" s="41"/>
      <c r="IJ172" s="41"/>
      <c r="IK172" s="41"/>
      <c r="IL172" s="41"/>
      <c r="IM172" s="41"/>
      <c r="IN172" s="41"/>
      <c r="IO172" s="41"/>
      <c r="IP172" s="41"/>
      <c r="IQ172" s="41"/>
      <c r="IR172" s="41"/>
      <c r="IS172" s="41"/>
      <c r="IT172" s="41"/>
      <c r="IU172" s="41"/>
      <c r="IV172" s="41"/>
      <c r="IW172" s="41"/>
      <c r="IX172" s="41"/>
      <c r="IY172" s="41"/>
      <c r="IZ172" s="41"/>
      <c r="JA172" s="41"/>
      <c r="JB172" s="41"/>
      <c r="JC172" s="41"/>
      <c r="JD172" s="41"/>
      <c r="JE172" s="41"/>
      <c r="JF172" s="41"/>
      <c r="JG172" s="41"/>
      <c r="JH172" s="41"/>
      <c r="JI172" s="41"/>
      <c r="JJ172" s="41"/>
      <c r="JK172" s="41"/>
      <c r="JL172" s="41"/>
      <c r="JM172" s="41"/>
      <c r="JN172" s="41"/>
      <c r="JO172" s="41"/>
      <c r="JP172" s="41"/>
      <c r="JQ172" s="41"/>
      <c r="JR172" s="41"/>
      <c r="JS172" s="41"/>
      <c r="JT172" s="41"/>
      <c r="JU172" s="41"/>
      <c r="JV172" s="41"/>
      <c r="JW172" s="41"/>
      <c r="JX172" s="41"/>
      <c r="JY172" s="41"/>
      <c r="JZ172" s="41"/>
      <c r="KA172" s="41"/>
      <c r="KB172" s="41"/>
      <c r="KC172" s="41"/>
      <c r="KD172" s="41"/>
      <c r="KE172" s="41"/>
      <c r="KF172" s="41"/>
      <c r="KG172" s="41"/>
      <c r="KH172" s="41"/>
      <c r="KI172" s="41"/>
      <c r="KJ172" s="41"/>
      <c r="KK172" s="41"/>
      <c r="KL172" s="41"/>
      <c r="KM172" s="41"/>
      <c r="KN172" s="41"/>
      <c r="KO172" s="41"/>
      <c r="KP172" s="41"/>
      <c r="KQ172" s="41"/>
      <c r="KR172" s="41"/>
      <c r="KS172" s="41"/>
      <c r="KT172" s="41"/>
      <c r="KU172" s="41"/>
      <c r="KV172" s="41"/>
      <c r="KW172" s="41"/>
      <c r="KX172" s="41"/>
      <c r="KY172" s="41"/>
      <c r="KZ172" s="41"/>
      <c r="LA172" s="41"/>
      <c r="LB172" s="41"/>
      <c r="LC172" s="41"/>
      <c r="LD172" s="41"/>
      <c r="LE172" s="41"/>
      <c r="LF172" s="41"/>
      <c r="LG172" s="41"/>
      <c r="LH172" s="41"/>
      <c r="LI172" s="41"/>
      <c r="LJ172" s="41"/>
      <c r="LK172" s="41"/>
      <c r="LL172" s="41"/>
      <c r="LM172" s="41"/>
      <c r="LN172" s="41"/>
      <c r="LO172" s="41"/>
      <c r="LP172" s="41"/>
      <c r="LQ172" s="41"/>
      <c r="LR172" s="41"/>
      <c r="LS172" s="41"/>
      <c r="LT172" s="41"/>
      <c r="LU172" s="41"/>
      <c r="LV172" s="41"/>
      <c r="LW172" s="41"/>
      <c r="LX172" s="41"/>
      <c r="LY172" s="41"/>
      <c r="LZ172" s="41"/>
      <c r="MA172" s="41"/>
      <c r="MB172" s="41"/>
      <c r="MC172" s="41"/>
      <c r="MD172" s="41"/>
      <c r="ME172" s="41"/>
      <c r="MF172" s="41"/>
      <c r="MG172" s="41"/>
      <c r="MH172" s="41"/>
      <c r="MI172" s="41"/>
      <c r="MJ172" s="41"/>
      <c r="MK172" s="41"/>
      <c r="ML172" s="41"/>
      <c r="MM172" s="41"/>
      <c r="MN172" s="41"/>
      <c r="MO172" s="41"/>
      <c r="MP172" s="41"/>
      <c r="MQ172" s="41"/>
      <c r="MR172" s="41"/>
      <c r="MS172" s="41"/>
      <c r="MT172" s="41"/>
      <c r="MU172" s="41"/>
      <c r="MV172" s="41"/>
      <c r="MW172" s="41"/>
      <c r="MX172" s="41"/>
      <c r="MY172" s="41"/>
      <c r="MZ172" s="41"/>
      <c r="NA172" s="41"/>
      <c r="NB172" s="41"/>
      <c r="NC172" s="41"/>
      <c r="ND172" s="41"/>
      <c r="NE172" s="41"/>
      <c r="NF172" s="41"/>
      <c r="NG172" s="41"/>
      <c r="NH172" s="41"/>
      <c r="NI172" s="41"/>
      <c r="NJ172" s="41"/>
      <c r="NK172" s="41"/>
      <c r="NL172" s="41"/>
      <c r="NM172" s="41"/>
      <c r="NN172" s="41"/>
      <c r="NO172" s="41"/>
      <c r="NP172" s="41"/>
      <c r="NQ172" s="41"/>
      <c r="NR172" s="41"/>
      <c r="NS172" s="41"/>
      <c r="NT172" s="41"/>
      <c r="NU172" s="41"/>
      <c r="NV172" s="41"/>
      <c r="NW172" s="41"/>
      <c r="NX172" s="41"/>
      <c r="NY172" s="41"/>
      <c r="NZ172" s="41"/>
      <c r="OA172" s="41"/>
      <c r="OB172" s="41"/>
      <c r="OC172" s="41"/>
      <c r="OD172" s="41"/>
      <c r="OE172" s="41"/>
      <c r="OF172" s="41"/>
      <c r="OG172" s="41"/>
      <c r="OH172" s="41"/>
      <c r="OI172" s="41"/>
      <c r="OJ172" s="41"/>
      <c r="OK172" s="41"/>
      <c r="OL172" s="41"/>
      <c r="OM172" s="41"/>
      <c r="ON172" s="41"/>
      <c r="OO172" s="41"/>
    </row>
    <row r="173" spans="1:405" ht="16.5" thickBot="1">
      <c r="A173" s="42"/>
      <c r="B173" s="145"/>
      <c r="C173" s="143"/>
      <c r="D173" s="28"/>
      <c r="E173" s="143"/>
      <c r="F173" s="143"/>
      <c r="G173" s="120"/>
      <c r="H173" s="182"/>
      <c r="I173" s="50"/>
      <c r="J173" s="182"/>
      <c r="K173" s="43"/>
      <c r="L173" s="191"/>
      <c r="M173" s="191"/>
      <c r="N173" s="191"/>
      <c r="O173" s="192"/>
      <c r="P173" s="133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1"/>
      <c r="DL173" s="41"/>
      <c r="DM173" s="41"/>
      <c r="DN173" s="41"/>
      <c r="DO173" s="41"/>
      <c r="DP173" s="41"/>
      <c r="DQ173" s="41"/>
      <c r="DR173" s="41"/>
      <c r="DS173" s="41"/>
      <c r="DT173" s="41"/>
      <c r="DU173" s="41"/>
      <c r="DV173" s="41"/>
      <c r="DW173" s="41"/>
      <c r="DX173" s="41"/>
      <c r="DY173" s="41"/>
      <c r="DZ173" s="41"/>
      <c r="EA173" s="41"/>
      <c r="EB173" s="41"/>
      <c r="EC173" s="41"/>
      <c r="ED173" s="41"/>
      <c r="EE173" s="41"/>
      <c r="EF173" s="41"/>
      <c r="EG173" s="41"/>
      <c r="EH173" s="41"/>
      <c r="EI173" s="41"/>
      <c r="EJ173" s="41"/>
      <c r="EK173" s="41"/>
      <c r="EL173" s="41"/>
      <c r="EM173" s="41"/>
      <c r="EN173" s="41"/>
      <c r="EO173" s="41"/>
      <c r="EP173" s="41"/>
      <c r="EQ173" s="41"/>
      <c r="ER173" s="41"/>
      <c r="ES173" s="41"/>
      <c r="ET173" s="41"/>
      <c r="EU173" s="41"/>
      <c r="EV173" s="41"/>
      <c r="EW173" s="41"/>
      <c r="EX173" s="41"/>
      <c r="EY173" s="41"/>
      <c r="EZ173" s="41"/>
      <c r="FA173" s="41"/>
      <c r="FB173" s="41"/>
      <c r="FC173" s="41"/>
      <c r="FD173" s="41"/>
      <c r="FE173" s="41"/>
      <c r="FF173" s="41"/>
      <c r="FG173" s="41"/>
      <c r="FH173" s="41"/>
      <c r="FI173" s="41"/>
      <c r="FJ173" s="41"/>
      <c r="FK173" s="41"/>
      <c r="FL173" s="41"/>
      <c r="FM173" s="41"/>
      <c r="FN173" s="41"/>
      <c r="FO173" s="41"/>
      <c r="FP173" s="41"/>
      <c r="FQ173" s="41"/>
      <c r="FR173" s="41"/>
      <c r="FS173" s="41"/>
      <c r="FT173" s="41"/>
      <c r="FU173" s="41"/>
      <c r="FV173" s="41"/>
      <c r="FW173" s="41"/>
      <c r="FX173" s="41"/>
      <c r="FY173" s="41"/>
      <c r="FZ173" s="41"/>
      <c r="GA173" s="41"/>
      <c r="GB173" s="41"/>
      <c r="GC173" s="41"/>
      <c r="GD173" s="41"/>
      <c r="GE173" s="41"/>
      <c r="GF173" s="41"/>
      <c r="GG173" s="41"/>
      <c r="GH173" s="41"/>
      <c r="GI173" s="41"/>
      <c r="GJ173" s="41"/>
      <c r="GK173" s="41"/>
      <c r="GL173" s="41"/>
      <c r="GM173" s="41"/>
      <c r="GN173" s="41"/>
      <c r="GO173" s="41"/>
      <c r="GP173" s="41"/>
      <c r="GQ173" s="41"/>
      <c r="GR173" s="41"/>
      <c r="GS173" s="41"/>
      <c r="GT173" s="41"/>
      <c r="GU173" s="41"/>
      <c r="GV173" s="41"/>
      <c r="GW173" s="41"/>
      <c r="GX173" s="41"/>
      <c r="GY173" s="41"/>
      <c r="GZ173" s="41"/>
      <c r="HA173" s="41"/>
      <c r="HB173" s="41"/>
      <c r="HC173" s="41"/>
      <c r="HD173" s="41"/>
      <c r="HE173" s="41"/>
      <c r="HF173" s="41"/>
      <c r="HG173" s="41"/>
      <c r="HH173" s="41"/>
      <c r="HI173" s="41"/>
      <c r="HJ173" s="41"/>
      <c r="HK173" s="41"/>
      <c r="HL173" s="41"/>
      <c r="HM173" s="41"/>
      <c r="HN173" s="41"/>
      <c r="HO173" s="41"/>
      <c r="HP173" s="41"/>
      <c r="HQ173" s="41"/>
      <c r="HR173" s="41"/>
      <c r="HS173" s="41"/>
      <c r="HT173" s="41"/>
      <c r="HU173" s="41"/>
      <c r="HV173" s="41"/>
      <c r="HW173" s="41"/>
      <c r="HX173" s="41"/>
      <c r="HY173" s="41"/>
      <c r="HZ173" s="41"/>
      <c r="IA173" s="41"/>
      <c r="IB173" s="41"/>
      <c r="IC173" s="41"/>
      <c r="ID173" s="41"/>
      <c r="IE173" s="41"/>
      <c r="IF173" s="41"/>
      <c r="IG173" s="41"/>
      <c r="IH173" s="41"/>
      <c r="II173" s="41"/>
      <c r="IJ173" s="41"/>
      <c r="IK173" s="41"/>
      <c r="IL173" s="41"/>
      <c r="IM173" s="41"/>
      <c r="IN173" s="41"/>
      <c r="IO173" s="41"/>
      <c r="IP173" s="41"/>
      <c r="IQ173" s="41"/>
      <c r="IR173" s="41"/>
      <c r="IS173" s="41"/>
      <c r="IT173" s="41"/>
      <c r="IU173" s="41"/>
      <c r="IV173" s="41"/>
      <c r="IW173" s="41"/>
      <c r="IX173" s="41"/>
      <c r="IY173" s="41"/>
      <c r="IZ173" s="41"/>
      <c r="JA173" s="41"/>
      <c r="JB173" s="41"/>
      <c r="JC173" s="41"/>
      <c r="JD173" s="41"/>
      <c r="JE173" s="41"/>
      <c r="JF173" s="41"/>
      <c r="JG173" s="41"/>
      <c r="JH173" s="41"/>
      <c r="JI173" s="41"/>
      <c r="JJ173" s="41"/>
      <c r="JK173" s="41"/>
      <c r="JL173" s="41"/>
      <c r="JM173" s="41"/>
      <c r="JN173" s="41"/>
      <c r="JO173" s="41"/>
      <c r="JP173" s="41"/>
      <c r="JQ173" s="41"/>
      <c r="JR173" s="41"/>
      <c r="JS173" s="41"/>
      <c r="JT173" s="41"/>
      <c r="JU173" s="41"/>
      <c r="JV173" s="41"/>
      <c r="JW173" s="41"/>
      <c r="JX173" s="41"/>
      <c r="JY173" s="41"/>
      <c r="JZ173" s="41"/>
      <c r="KA173" s="41"/>
      <c r="KB173" s="41"/>
      <c r="KC173" s="41"/>
      <c r="KD173" s="41"/>
      <c r="KE173" s="41"/>
      <c r="KF173" s="41"/>
      <c r="KG173" s="41"/>
      <c r="KH173" s="41"/>
      <c r="KI173" s="41"/>
      <c r="KJ173" s="41"/>
      <c r="KK173" s="41"/>
      <c r="KL173" s="41"/>
      <c r="KM173" s="41"/>
      <c r="KN173" s="41"/>
      <c r="KO173" s="41"/>
      <c r="KP173" s="41"/>
      <c r="KQ173" s="41"/>
      <c r="KR173" s="41"/>
      <c r="KS173" s="41"/>
      <c r="KT173" s="41"/>
      <c r="KU173" s="41"/>
      <c r="KV173" s="41"/>
      <c r="KW173" s="41"/>
      <c r="KX173" s="41"/>
      <c r="KY173" s="41"/>
      <c r="KZ173" s="41"/>
      <c r="LA173" s="41"/>
      <c r="LB173" s="41"/>
      <c r="LC173" s="41"/>
      <c r="LD173" s="41"/>
      <c r="LE173" s="41"/>
      <c r="LF173" s="41"/>
      <c r="LG173" s="41"/>
      <c r="LH173" s="41"/>
      <c r="LI173" s="41"/>
      <c r="LJ173" s="41"/>
      <c r="LK173" s="41"/>
      <c r="LL173" s="41"/>
      <c r="LM173" s="41"/>
      <c r="LN173" s="41"/>
      <c r="LO173" s="41"/>
      <c r="LP173" s="41"/>
      <c r="LQ173" s="41"/>
      <c r="LR173" s="41"/>
      <c r="LS173" s="41"/>
      <c r="LT173" s="41"/>
      <c r="LU173" s="41"/>
      <c r="LV173" s="41"/>
      <c r="LW173" s="41"/>
      <c r="LX173" s="41"/>
      <c r="LY173" s="41"/>
      <c r="LZ173" s="41"/>
      <c r="MA173" s="41"/>
      <c r="MB173" s="41"/>
      <c r="MC173" s="41"/>
      <c r="MD173" s="41"/>
      <c r="ME173" s="41"/>
      <c r="MF173" s="41"/>
      <c r="MG173" s="41"/>
      <c r="MH173" s="41"/>
      <c r="MI173" s="41"/>
      <c r="MJ173" s="41"/>
      <c r="MK173" s="41"/>
      <c r="ML173" s="41"/>
      <c r="MM173" s="41"/>
      <c r="MN173" s="41"/>
      <c r="MO173" s="41"/>
      <c r="MP173" s="41"/>
      <c r="MQ173" s="41"/>
      <c r="MR173" s="41"/>
      <c r="MS173" s="41"/>
      <c r="MT173" s="41"/>
      <c r="MU173" s="41"/>
      <c r="MV173" s="41"/>
      <c r="MW173" s="41"/>
      <c r="MX173" s="41"/>
      <c r="MY173" s="41"/>
      <c r="MZ173" s="41"/>
      <c r="NA173" s="41"/>
      <c r="NB173" s="41"/>
      <c r="NC173" s="41"/>
      <c r="ND173" s="41"/>
      <c r="NE173" s="41"/>
      <c r="NF173" s="41"/>
      <c r="NG173" s="41"/>
      <c r="NH173" s="41"/>
      <c r="NI173" s="41"/>
      <c r="NJ173" s="41"/>
      <c r="NK173" s="41"/>
      <c r="NL173" s="41"/>
      <c r="NM173" s="41"/>
      <c r="NN173" s="41"/>
      <c r="NO173" s="41"/>
      <c r="NP173" s="41"/>
      <c r="NQ173" s="41"/>
      <c r="NR173" s="41"/>
      <c r="NS173" s="41"/>
      <c r="NT173" s="41"/>
      <c r="NU173" s="41"/>
      <c r="NV173" s="41"/>
      <c r="NW173" s="41"/>
      <c r="NX173" s="41"/>
      <c r="NY173" s="41"/>
      <c r="NZ173" s="41"/>
      <c r="OA173" s="41"/>
      <c r="OB173" s="41"/>
      <c r="OC173" s="41"/>
      <c r="OD173" s="41"/>
      <c r="OE173" s="41"/>
      <c r="OF173" s="41"/>
      <c r="OG173" s="41"/>
      <c r="OH173" s="41"/>
      <c r="OI173" s="41"/>
      <c r="OJ173" s="41"/>
      <c r="OK173" s="41"/>
      <c r="OL173" s="41"/>
      <c r="OM173" s="41"/>
      <c r="ON173" s="41"/>
      <c r="OO173" s="41"/>
    </row>
    <row r="174" spans="1:405" ht="21" thickBot="1">
      <c r="A174" s="146"/>
      <c r="B174" s="147"/>
      <c r="C174" s="148"/>
      <c r="D174" s="149"/>
      <c r="E174" s="150"/>
      <c r="F174" s="150"/>
      <c r="G174" s="151"/>
      <c r="H174" s="183"/>
      <c r="I174" s="152"/>
      <c r="J174" s="183"/>
      <c r="K174" s="266"/>
      <c r="L174" s="263"/>
      <c r="M174" s="263"/>
      <c r="N174" s="263"/>
      <c r="O174" s="264"/>
      <c r="P174" s="265">
        <f>SUM(P166:P172)</f>
        <v>801508.51790808444</v>
      </c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  <c r="DI174" s="41"/>
      <c r="DJ174" s="41"/>
      <c r="DK174" s="41"/>
      <c r="DL174" s="41"/>
      <c r="DM174" s="41"/>
      <c r="DN174" s="41"/>
      <c r="DO174" s="41"/>
      <c r="DP174" s="41"/>
      <c r="DQ174" s="41"/>
      <c r="DR174" s="41"/>
      <c r="DS174" s="41"/>
      <c r="DT174" s="41"/>
      <c r="DU174" s="41"/>
      <c r="DV174" s="41"/>
      <c r="DW174" s="41"/>
      <c r="DX174" s="41"/>
      <c r="DY174" s="41"/>
      <c r="DZ174" s="41"/>
      <c r="EA174" s="41"/>
      <c r="EB174" s="41"/>
      <c r="EC174" s="41"/>
      <c r="ED174" s="41"/>
      <c r="EE174" s="41"/>
      <c r="EF174" s="41"/>
      <c r="EG174" s="41"/>
      <c r="EH174" s="41"/>
      <c r="EI174" s="41"/>
      <c r="EJ174" s="41"/>
      <c r="EK174" s="41"/>
      <c r="EL174" s="41"/>
      <c r="EM174" s="41"/>
      <c r="EN174" s="41"/>
      <c r="EO174" s="41"/>
      <c r="EP174" s="41"/>
      <c r="EQ174" s="41"/>
      <c r="ER174" s="41"/>
      <c r="ES174" s="41"/>
      <c r="ET174" s="41"/>
      <c r="EU174" s="41"/>
      <c r="EV174" s="41"/>
      <c r="EW174" s="41"/>
      <c r="EX174" s="41"/>
      <c r="EY174" s="41"/>
      <c r="EZ174" s="41"/>
      <c r="FA174" s="41"/>
      <c r="FB174" s="41"/>
      <c r="FC174" s="41"/>
      <c r="FD174" s="41"/>
      <c r="FE174" s="41"/>
      <c r="FF174" s="41"/>
      <c r="FG174" s="41"/>
      <c r="FH174" s="41"/>
      <c r="FI174" s="41"/>
      <c r="FJ174" s="41"/>
      <c r="FK174" s="41"/>
      <c r="FL174" s="41"/>
      <c r="FM174" s="41"/>
      <c r="FN174" s="41"/>
      <c r="FO174" s="41"/>
      <c r="FP174" s="41"/>
      <c r="FQ174" s="41"/>
      <c r="FR174" s="41"/>
      <c r="FS174" s="41"/>
      <c r="FT174" s="41"/>
      <c r="FU174" s="41"/>
      <c r="FV174" s="41"/>
      <c r="FW174" s="41"/>
      <c r="FX174" s="41"/>
      <c r="FY174" s="41"/>
      <c r="FZ174" s="41"/>
      <c r="GA174" s="41"/>
      <c r="GB174" s="41"/>
      <c r="GC174" s="41"/>
      <c r="GD174" s="41"/>
      <c r="GE174" s="41"/>
      <c r="GF174" s="41"/>
      <c r="GG174" s="41"/>
      <c r="GH174" s="41"/>
      <c r="GI174" s="41"/>
      <c r="GJ174" s="41"/>
      <c r="GK174" s="41"/>
      <c r="GL174" s="41"/>
      <c r="GM174" s="41"/>
      <c r="GN174" s="41"/>
      <c r="GO174" s="41"/>
      <c r="GP174" s="41"/>
      <c r="GQ174" s="41"/>
      <c r="GR174" s="41"/>
      <c r="GS174" s="41"/>
      <c r="GT174" s="41"/>
      <c r="GU174" s="41"/>
      <c r="GV174" s="41"/>
      <c r="GW174" s="41"/>
      <c r="GX174" s="41"/>
      <c r="GY174" s="41"/>
      <c r="GZ174" s="41"/>
      <c r="HA174" s="41"/>
      <c r="HB174" s="41"/>
      <c r="HC174" s="41"/>
      <c r="HD174" s="41"/>
      <c r="HE174" s="41"/>
      <c r="HF174" s="41"/>
      <c r="HG174" s="41"/>
      <c r="HH174" s="41"/>
      <c r="HI174" s="41"/>
      <c r="HJ174" s="41"/>
      <c r="HK174" s="41"/>
      <c r="HL174" s="41"/>
      <c r="HM174" s="41"/>
      <c r="HN174" s="41"/>
      <c r="HO174" s="41"/>
      <c r="HP174" s="41"/>
      <c r="HQ174" s="41"/>
      <c r="HR174" s="41"/>
      <c r="HS174" s="41"/>
      <c r="HT174" s="41"/>
      <c r="HU174" s="41"/>
      <c r="HV174" s="41"/>
      <c r="HW174" s="41"/>
      <c r="HX174" s="41"/>
      <c r="HY174" s="41"/>
      <c r="HZ174" s="41"/>
      <c r="IA174" s="41"/>
      <c r="IB174" s="41"/>
      <c r="IC174" s="41"/>
      <c r="ID174" s="41"/>
      <c r="IE174" s="41"/>
      <c r="IF174" s="41"/>
      <c r="IG174" s="41"/>
      <c r="IH174" s="41"/>
      <c r="II174" s="41"/>
      <c r="IJ174" s="41"/>
      <c r="IK174" s="41"/>
      <c r="IL174" s="41"/>
      <c r="IM174" s="41"/>
      <c r="IN174" s="41"/>
      <c r="IO174" s="41"/>
      <c r="IP174" s="41"/>
      <c r="IQ174" s="41"/>
      <c r="IR174" s="41"/>
      <c r="IS174" s="41"/>
      <c r="IT174" s="41"/>
      <c r="IU174" s="41"/>
      <c r="IV174" s="41"/>
      <c r="IW174" s="41"/>
      <c r="IX174" s="41"/>
      <c r="IY174" s="41"/>
      <c r="IZ174" s="41"/>
      <c r="JA174" s="41"/>
      <c r="JB174" s="41"/>
      <c r="JC174" s="41"/>
      <c r="JD174" s="41"/>
      <c r="JE174" s="41"/>
      <c r="JF174" s="41"/>
      <c r="JG174" s="41"/>
      <c r="JH174" s="41"/>
      <c r="JI174" s="41"/>
      <c r="JJ174" s="41"/>
      <c r="JK174" s="41"/>
      <c r="JL174" s="41"/>
      <c r="JM174" s="41"/>
      <c r="JN174" s="41"/>
      <c r="JO174" s="41"/>
      <c r="JP174" s="41"/>
      <c r="JQ174" s="41"/>
      <c r="JR174" s="41"/>
      <c r="JS174" s="41"/>
      <c r="JT174" s="41"/>
      <c r="JU174" s="41"/>
      <c r="JV174" s="41"/>
      <c r="JW174" s="41"/>
      <c r="JX174" s="41"/>
      <c r="JY174" s="41"/>
      <c r="JZ174" s="41"/>
      <c r="KA174" s="41"/>
      <c r="KB174" s="41"/>
      <c r="KC174" s="41"/>
      <c r="KD174" s="41"/>
      <c r="KE174" s="41"/>
      <c r="KF174" s="41"/>
      <c r="KG174" s="41"/>
      <c r="KH174" s="41"/>
      <c r="KI174" s="41"/>
      <c r="KJ174" s="41"/>
      <c r="KK174" s="41"/>
      <c r="KL174" s="41"/>
      <c r="KM174" s="41"/>
      <c r="KN174" s="41"/>
      <c r="KO174" s="41"/>
      <c r="KP174" s="41"/>
      <c r="KQ174" s="41"/>
      <c r="KR174" s="41"/>
      <c r="KS174" s="41"/>
      <c r="KT174" s="41"/>
      <c r="KU174" s="41"/>
      <c r="KV174" s="41"/>
      <c r="KW174" s="41"/>
      <c r="KX174" s="41"/>
      <c r="KY174" s="41"/>
      <c r="KZ174" s="41"/>
      <c r="LA174" s="41"/>
      <c r="LB174" s="41"/>
      <c r="LC174" s="41"/>
      <c r="LD174" s="41"/>
      <c r="LE174" s="41"/>
      <c r="LF174" s="41"/>
      <c r="LG174" s="41"/>
      <c r="LH174" s="41"/>
      <c r="LI174" s="41"/>
      <c r="LJ174" s="41"/>
      <c r="LK174" s="41"/>
      <c r="LL174" s="41"/>
      <c r="LM174" s="41"/>
      <c r="LN174" s="41"/>
      <c r="LO174" s="41"/>
      <c r="LP174" s="41"/>
      <c r="LQ174" s="41"/>
      <c r="LR174" s="41"/>
      <c r="LS174" s="41"/>
      <c r="LT174" s="41"/>
      <c r="LU174" s="41"/>
      <c r="LV174" s="41"/>
      <c r="LW174" s="41"/>
      <c r="LX174" s="41"/>
      <c r="LY174" s="41"/>
      <c r="LZ174" s="41"/>
      <c r="MA174" s="41"/>
      <c r="MB174" s="41"/>
      <c r="MC174" s="41"/>
      <c r="MD174" s="41"/>
      <c r="ME174" s="41"/>
      <c r="MF174" s="41"/>
      <c r="MG174" s="41"/>
      <c r="MH174" s="41"/>
      <c r="MI174" s="41"/>
      <c r="MJ174" s="41"/>
      <c r="MK174" s="41"/>
      <c r="ML174" s="41"/>
      <c r="MM174" s="41"/>
      <c r="MN174" s="41"/>
      <c r="MO174" s="41"/>
      <c r="MP174" s="41"/>
      <c r="MQ174" s="41"/>
      <c r="MR174" s="41"/>
      <c r="MS174" s="41"/>
      <c r="MT174" s="41"/>
      <c r="MU174" s="41"/>
      <c r="MV174" s="41"/>
      <c r="MW174" s="41"/>
      <c r="MX174" s="41"/>
      <c r="MY174" s="41"/>
      <c r="MZ174" s="41"/>
      <c r="NA174" s="41"/>
      <c r="NB174" s="41"/>
      <c r="NC174" s="41"/>
      <c r="ND174" s="41"/>
      <c r="NE174" s="41"/>
      <c r="NF174" s="41"/>
      <c r="NG174" s="41"/>
      <c r="NH174" s="41"/>
      <c r="NI174" s="41"/>
      <c r="NJ174" s="41"/>
      <c r="NK174" s="41"/>
      <c r="NL174" s="41"/>
      <c r="NM174" s="41"/>
      <c r="NN174" s="41"/>
      <c r="NO174" s="41"/>
      <c r="NP174" s="41"/>
      <c r="NQ174" s="41"/>
      <c r="NR174" s="41"/>
      <c r="NS174" s="41"/>
      <c r="NT174" s="41"/>
      <c r="NU174" s="41"/>
      <c r="NV174" s="41"/>
      <c r="NW174" s="41"/>
      <c r="NX174" s="41"/>
      <c r="NY174" s="41"/>
      <c r="NZ174" s="41"/>
      <c r="OA174" s="41"/>
      <c r="OB174" s="41"/>
      <c r="OC174" s="41"/>
      <c r="OD174" s="41"/>
      <c r="OE174" s="41"/>
      <c r="OF174" s="41"/>
      <c r="OG174" s="41"/>
      <c r="OH174" s="41"/>
      <c r="OI174" s="41"/>
      <c r="OJ174" s="41"/>
      <c r="OK174" s="41"/>
      <c r="OL174" s="41"/>
      <c r="OM174" s="41"/>
      <c r="ON174" s="41"/>
      <c r="OO174" s="41"/>
    </row>
    <row r="175" spans="1:405" s="29" customFormat="1" ht="15.75">
      <c r="A175" s="30" t="str">
        <f>IF(F175&lt;&gt;"",1+MAX(#REF!),"")</f>
        <v/>
      </c>
      <c r="B175" s="44"/>
      <c r="C175" s="45"/>
      <c r="D175" s="46"/>
      <c r="E175" s="47"/>
      <c r="F175" s="48"/>
      <c r="G175" s="120"/>
      <c r="H175" s="182"/>
      <c r="I175" s="50"/>
      <c r="J175" s="182"/>
      <c r="K175" s="134">
        <f>SUM(K24:K174)</f>
        <v>2198.7030235294114</v>
      </c>
      <c r="L175" s="171" t="s">
        <v>65</v>
      </c>
      <c r="M175" s="49"/>
      <c r="N175" s="51"/>
      <c r="O175" s="51"/>
      <c r="P175" s="28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7"/>
      <c r="BV175" s="27"/>
      <c r="BW175" s="27"/>
      <c r="BX175" s="27"/>
      <c r="BY175" s="27"/>
      <c r="BZ175" s="27"/>
      <c r="CA175" s="27"/>
      <c r="CB175" s="27"/>
      <c r="CC175" s="27"/>
    </row>
    <row r="176" spans="1:405" s="29" customFormat="1" ht="15.75">
      <c r="A176" s="30" t="str">
        <f>IF(F176&lt;&gt;"",1+MAX($A$175:A175),"")</f>
        <v/>
      </c>
      <c r="B176" s="44"/>
      <c r="C176" s="45"/>
      <c r="D176" s="46"/>
      <c r="E176" s="47"/>
      <c r="F176" s="48"/>
      <c r="G176" s="120"/>
      <c r="H176" s="182"/>
      <c r="I176" s="50"/>
      <c r="J176" s="182"/>
      <c r="K176" s="135">
        <v>18</v>
      </c>
      <c r="L176" s="121" t="s">
        <v>56</v>
      </c>
      <c r="M176" s="49"/>
      <c r="N176" s="51"/>
      <c r="O176" s="51"/>
      <c r="P176" s="28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7"/>
      <c r="BV176" s="27"/>
      <c r="BW176" s="27"/>
      <c r="BX176" s="27"/>
      <c r="BY176" s="27"/>
      <c r="BZ176" s="27"/>
      <c r="CA176" s="27"/>
      <c r="CB176" s="27"/>
      <c r="CC176" s="27"/>
    </row>
    <row r="177" spans="1:81" s="29" customFormat="1" ht="15.75">
      <c r="A177" s="30" t="str">
        <f>IF(F177&lt;&gt;"",1+MAX($A$175:A176),"")</f>
        <v/>
      </c>
      <c r="B177" s="44"/>
      <c r="C177" s="45"/>
      <c r="D177" s="46"/>
      <c r="E177" s="47"/>
      <c r="F177" s="48"/>
      <c r="G177" s="120"/>
      <c r="H177" s="182"/>
      <c r="I177" s="50"/>
      <c r="J177" s="182"/>
      <c r="K177" s="136">
        <f>K175/K176/8</f>
        <v>15.268770996732023</v>
      </c>
      <c r="L177" s="121" t="s">
        <v>57</v>
      </c>
      <c r="M177" s="49"/>
      <c r="N177" s="51"/>
      <c r="O177" s="51"/>
      <c r="P177" s="28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7"/>
      <c r="BV177" s="27"/>
      <c r="BW177" s="27"/>
      <c r="BX177" s="27"/>
      <c r="BY177" s="27"/>
      <c r="BZ177" s="27"/>
      <c r="CA177" s="27"/>
      <c r="CB177" s="27"/>
      <c r="CC177" s="27"/>
    </row>
    <row r="178" spans="1:81" s="29" customFormat="1" ht="15.75">
      <c r="A178" s="30" t="str">
        <f>IF(F178&lt;&gt;"",1+MAX($A$175:A177),"")</f>
        <v/>
      </c>
      <c r="B178" s="44"/>
      <c r="C178" s="45"/>
      <c r="D178" s="46"/>
      <c r="E178" s="47"/>
      <c r="F178" s="48"/>
      <c r="G178" s="120"/>
      <c r="H178" s="182"/>
      <c r="I178" s="50"/>
      <c r="J178" s="182"/>
      <c r="K178" s="136">
        <f>K177/20</f>
        <v>0.7634385498366012</v>
      </c>
      <c r="L178" s="121" t="s">
        <v>58</v>
      </c>
      <c r="M178" s="49"/>
      <c r="N178" s="51"/>
      <c r="O178" s="51"/>
      <c r="P178" s="28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7"/>
      <c r="BV178" s="27"/>
      <c r="BW178" s="27"/>
      <c r="BX178" s="27"/>
      <c r="BY178" s="27"/>
      <c r="BZ178" s="27"/>
      <c r="CA178" s="27"/>
      <c r="CB178" s="27"/>
      <c r="CC178" s="27"/>
    </row>
    <row r="179" spans="1:81" s="29" customFormat="1" ht="15.75">
      <c r="A179" s="30" t="str">
        <f>IF(F179&lt;&gt;"",1+MAX($A$175:A178),"")</f>
        <v/>
      </c>
      <c r="B179" s="44"/>
      <c r="C179" s="45"/>
      <c r="D179" s="46"/>
      <c r="E179" s="47"/>
      <c r="F179" s="48"/>
      <c r="G179" s="120"/>
      <c r="H179" s="182"/>
      <c r="I179" s="50"/>
      <c r="J179" s="182"/>
      <c r="K179" s="50"/>
      <c r="L179" s="49"/>
      <c r="M179" s="49"/>
      <c r="N179" s="51"/>
      <c r="O179" s="51"/>
      <c r="P179" s="28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7"/>
      <c r="BV179" s="27"/>
      <c r="BW179" s="27"/>
      <c r="BX179" s="27"/>
      <c r="BY179" s="27"/>
      <c r="BZ179" s="27"/>
      <c r="CA179" s="27"/>
      <c r="CB179" s="27"/>
      <c r="CC179" s="27"/>
    </row>
    <row r="180" spans="1:81" s="29" customFormat="1" ht="15.75">
      <c r="A180" s="30" t="str">
        <f>IF(F180&lt;&gt;"",1+MAX($A$175:A179),"")</f>
        <v/>
      </c>
      <c r="B180" s="44"/>
      <c r="C180" s="45"/>
      <c r="D180" s="46"/>
      <c r="E180" s="47"/>
      <c r="F180" s="48"/>
      <c r="G180" s="120"/>
      <c r="H180" s="182"/>
      <c r="I180" s="50"/>
      <c r="J180" s="182"/>
      <c r="K180" s="50"/>
      <c r="L180" s="49"/>
      <c r="M180" s="49"/>
      <c r="N180" s="51"/>
      <c r="O180" s="51"/>
      <c r="P180" s="28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7"/>
      <c r="BV180" s="27"/>
      <c r="BW180" s="27"/>
      <c r="BX180" s="27"/>
      <c r="BY180" s="27"/>
      <c r="BZ180" s="27"/>
      <c r="CA180" s="27"/>
      <c r="CB180" s="27"/>
      <c r="CC180" s="27"/>
    </row>
    <row r="181" spans="1:81" s="29" customFormat="1">
      <c r="A181" s="30" t="str">
        <f>IF(F181&lt;&gt;"",1+MAX($A$175:A180),"")</f>
        <v/>
      </c>
      <c r="B181" s="44"/>
      <c r="C181" s="45"/>
      <c r="D181" s="46"/>
      <c r="E181" s="47"/>
      <c r="F181" s="48"/>
      <c r="G181" s="120"/>
      <c r="H181" s="182"/>
      <c r="I181" s="50"/>
      <c r="J181" s="182"/>
      <c r="K181" s="50"/>
      <c r="L181" s="49"/>
      <c r="M181" s="49"/>
      <c r="N181" s="51"/>
      <c r="O181" s="51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</row>
    <row r="182" spans="1:81" s="29" customFormat="1">
      <c r="A182" s="30" t="str">
        <f>IF(F182&lt;&gt;"",1+MAX($A$175:A181),"")</f>
        <v/>
      </c>
      <c r="B182" s="44"/>
      <c r="C182" s="45"/>
      <c r="D182" s="46"/>
      <c r="E182" s="47"/>
      <c r="F182" s="48"/>
      <c r="G182" s="120"/>
      <c r="H182" s="182"/>
      <c r="I182" s="50"/>
      <c r="J182" s="182"/>
      <c r="K182" s="50"/>
      <c r="L182" s="49"/>
      <c r="M182" s="49"/>
      <c r="N182" s="51"/>
      <c r="O182" s="51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</row>
    <row r="183" spans="1:81" s="29" customFormat="1">
      <c r="A183" s="30" t="str">
        <f>IF(F183&lt;&gt;"",1+MAX($A$175:A182),"")</f>
        <v/>
      </c>
      <c r="B183" s="44"/>
      <c r="C183" s="45"/>
      <c r="D183" s="46"/>
      <c r="E183" s="47"/>
      <c r="F183" s="48"/>
      <c r="G183" s="120"/>
      <c r="H183" s="182"/>
      <c r="I183" s="50"/>
      <c r="J183" s="182"/>
      <c r="K183" s="50"/>
      <c r="L183" s="49"/>
      <c r="M183" s="49"/>
      <c r="N183" s="51"/>
      <c r="O183" s="51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</row>
    <row r="184" spans="1:81" s="29" customFormat="1">
      <c r="A184" s="30" t="str">
        <f>IF(F184&lt;&gt;"",1+MAX($A$175:A183),"")</f>
        <v/>
      </c>
      <c r="B184" s="44"/>
      <c r="C184" s="45"/>
      <c r="D184" s="46"/>
      <c r="E184" s="47"/>
      <c r="F184" s="48"/>
      <c r="G184" s="120"/>
      <c r="H184" s="182"/>
      <c r="I184" s="50"/>
      <c r="J184" s="182"/>
      <c r="K184" s="50"/>
      <c r="L184" s="49"/>
      <c r="M184" s="49"/>
      <c r="N184" s="51"/>
      <c r="O184" s="51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</row>
    <row r="185" spans="1:81" s="29" customFormat="1">
      <c r="A185" s="30" t="str">
        <f>IF(F185&lt;&gt;"",1+MAX($A$175:A184),"")</f>
        <v/>
      </c>
      <c r="B185" s="44"/>
      <c r="C185" s="45"/>
      <c r="D185" s="46"/>
      <c r="E185" s="47"/>
      <c r="F185" s="48"/>
      <c r="G185" s="120"/>
      <c r="H185" s="182"/>
      <c r="I185" s="50"/>
      <c r="J185" s="182"/>
      <c r="K185" s="50"/>
      <c r="L185" s="49"/>
      <c r="M185" s="49"/>
      <c r="N185" s="51"/>
      <c r="O185" s="51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</row>
    <row r="186" spans="1:81" s="29" customFormat="1">
      <c r="A186" s="30" t="str">
        <f>IF(F186&lt;&gt;"",1+MAX($A$175:A185),"")</f>
        <v/>
      </c>
      <c r="B186" s="44"/>
      <c r="C186" s="45"/>
      <c r="D186" s="46"/>
      <c r="E186" s="47"/>
      <c r="F186" s="48"/>
      <c r="G186" s="120"/>
      <c r="H186" s="182"/>
      <c r="I186" s="50"/>
      <c r="J186" s="182"/>
      <c r="K186" s="50"/>
      <c r="L186" s="49"/>
      <c r="M186" s="49"/>
      <c r="N186" s="51"/>
      <c r="O186" s="51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</row>
    <row r="187" spans="1:81" s="29" customFormat="1">
      <c r="A187" s="30" t="str">
        <f>IF(F187&lt;&gt;"",1+MAX($A$175:A186),"")</f>
        <v/>
      </c>
      <c r="B187" s="44"/>
      <c r="C187" s="45"/>
      <c r="D187" s="46"/>
      <c r="E187" s="47"/>
      <c r="F187" s="48"/>
      <c r="G187" s="120"/>
      <c r="H187" s="182"/>
      <c r="I187" s="50"/>
      <c r="J187" s="182"/>
      <c r="K187" s="50"/>
      <c r="L187" s="49"/>
      <c r="M187" s="49"/>
      <c r="N187" s="51"/>
      <c r="O187" s="51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</row>
    <row r="188" spans="1:81" s="29" customFormat="1">
      <c r="A188" s="30" t="str">
        <f>IF(F188&lt;&gt;"",1+MAX($A$175:A187),"")</f>
        <v/>
      </c>
      <c r="B188" s="44"/>
      <c r="C188" s="45"/>
      <c r="D188" s="46"/>
      <c r="E188" s="47"/>
      <c r="F188" s="48"/>
      <c r="G188" s="120"/>
      <c r="H188" s="182"/>
      <c r="I188" s="50"/>
      <c r="J188" s="182"/>
      <c r="K188" s="50"/>
      <c r="L188" s="49"/>
      <c r="M188" s="51"/>
      <c r="N188" s="51"/>
      <c r="O188" s="51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</row>
    <row r="189" spans="1:81" s="29" customFormat="1">
      <c r="A189" s="30" t="str">
        <f>IF(F189&lt;&gt;"",1+MAX($A$175:A188),"")</f>
        <v/>
      </c>
      <c r="B189" s="44"/>
      <c r="C189" s="45"/>
      <c r="D189" s="46"/>
      <c r="E189" s="47"/>
      <c r="F189" s="48"/>
      <c r="G189" s="120"/>
      <c r="H189" s="182"/>
      <c r="I189" s="50"/>
      <c r="J189" s="182"/>
      <c r="K189" s="50"/>
      <c r="L189" s="49"/>
      <c r="M189" s="49"/>
      <c r="N189" s="51"/>
      <c r="O189" s="51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</row>
    <row r="190" spans="1:81" s="29" customFormat="1">
      <c r="A190" s="30" t="str">
        <f>IF(F190&lt;&gt;"",1+MAX($A$175:A189),"")</f>
        <v/>
      </c>
      <c r="B190" s="44"/>
      <c r="C190" s="45"/>
      <c r="D190" s="46"/>
      <c r="E190" s="47"/>
      <c r="F190" s="48"/>
      <c r="G190" s="120"/>
      <c r="H190" s="182"/>
      <c r="I190" s="50"/>
      <c r="J190" s="182"/>
      <c r="K190" s="50"/>
      <c r="L190" s="49"/>
      <c r="M190" s="49"/>
      <c r="N190" s="51"/>
      <c r="O190" s="51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</row>
    <row r="191" spans="1:81" s="29" customFormat="1">
      <c r="A191" s="30" t="str">
        <f>IF(F191&lt;&gt;"",1+MAX($A$175:A190),"")</f>
        <v/>
      </c>
      <c r="B191" s="44"/>
      <c r="C191" s="45"/>
      <c r="D191" s="46"/>
      <c r="E191" s="47"/>
      <c r="F191" s="48"/>
      <c r="G191" s="120"/>
      <c r="H191" s="182"/>
      <c r="I191" s="50"/>
      <c r="J191" s="182"/>
      <c r="K191" s="50"/>
      <c r="L191" s="49"/>
      <c r="M191" s="49"/>
      <c r="N191" s="51"/>
      <c r="O191" s="51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</row>
    <row r="192" spans="1:81" s="29" customFormat="1">
      <c r="A192" s="30" t="str">
        <f>IF(F192&lt;&gt;"",1+MAX($A$175:A191),"")</f>
        <v/>
      </c>
      <c r="B192" s="44"/>
      <c r="C192" s="45"/>
      <c r="D192" s="46"/>
      <c r="E192" s="47"/>
      <c r="F192" s="48"/>
      <c r="G192" s="120"/>
      <c r="H192" s="182"/>
      <c r="I192" s="50"/>
      <c r="J192" s="182"/>
      <c r="K192" s="50"/>
      <c r="L192" s="49"/>
      <c r="M192" s="49"/>
      <c r="N192" s="51"/>
      <c r="O192" s="51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</row>
    <row r="193" spans="1:72" s="29" customFormat="1">
      <c r="A193" s="30" t="str">
        <f>IF(F193&lt;&gt;"",1+MAX($A$175:A192),"")</f>
        <v/>
      </c>
      <c r="B193" s="44"/>
      <c r="C193" s="45"/>
      <c r="D193" s="46"/>
      <c r="E193" s="47"/>
      <c r="F193" s="48"/>
      <c r="G193" s="120"/>
      <c r="H193" s="182"/>
      <c r="I193" s="50"/>
      <c r="J193" s="182"/>
      <c r="K193" s="50"/>
      <c r="L193" s="49"/>
      <c r="M193" s="49"/>
      <c r="N193" s="51"/>
      <c r="O193" s="51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</row>
    <row r="194" spans="1:72" s="29" customFormat="1">
      <c r="A194" s="30" t="str">
        <f>IF(F194&lt;&gt;"",1+MAX($A$175:A193),"")</f>
        <v/>
      </c>
      <c r="B194" s="44"/>
      <c r="C194" s="45"/>
      <c r="D194" s="46"/>
      <c r="E194" s="47"/>
      <c r="F194" s="48"/>
      <c r="G194" s="120"/>
      <c r="H194" s="182"/>
      <c r="I194" s="50"/>
      <c r="J194" s="182"/>
      <c r="K194" s="50"/>
      <c r="L194" s="49"/>
      <c r="M194" s="49"/>
      <c r="N194" s="51"/>
      <c r="O194" s="51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</row>
    <row r="195" spans="1:72" s="29" customFormat="1">
      <c r="A195" s="30" t="str">
        <f>IF(F195&lt;&gt;"",1+MAX($A$175:A194),"")</f>
        <v/>
      </c>
      <c r="B195" s="44"/>
      <c r="C195" s="45"/>
      <c r="D195" s="46"/>
      <c r="E195" s="47"/>
      <c r="F195" s="48"/>
      <c r="G195" s="120"/>
      <c r="H195" s="182"/>
      <c r="I195" s="50"/>
      <c r="J195" s="182"/>
      <c r="K195" s="50"/>
      <c r="L195" s="49"/>
      <c r="M195" s="49"/>
      <c r="N195" s="51"/>
      <c r="O195" s="51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</row>
    <row r="196" spans="1:72" s="29" customFormat="1">
      <c r="A196" s="30" t="str">
        <f>IF(F196&lt;&gt;"",1+MAX($A$175:A195),"")</f>
        <v/>
      </c>
      <c r="B196" s="44"/>
      <c r="C196" s="45"/>
      <c r="D196" s="46"/>
      <c r="E196" s="47"/>
      <c r="F196" s="48"/>
      <c r="G196" s="120"/>
      <c r="H196" s="182"/>
      <c r="I196" s="50"/>
      <c r="J196" s="182"/>
      <c r="K196" s="50"/>
      <c r="L196" s="49"/>
      <c r="M196" s="49"/>
      <c r="N196" s="49"/>
      <c r="O196" s="49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</row>
    <row r="197" spans="1:72" s="29" customFormat="1">
      <c r="A197" s="30" t="str">
        <f>IF(F197&lt;&gt;"",1+MAX($A$175:A196),"")</f>
        <v/>
      </c>
      <c r="B197" s="44"/>
      <c r="C197" s="45"/>
      <c r="D197" s="46"/>
      <c r="E197" s="47"/>
      <c r="F197" s="48"/>
      <c r="G197" s="120"/>
      <c r="H197" s="182"/>
      <c r="I197" s="50"/>
      <c r="J197" s="182"/>
      <c r="K197" s="50"/>
      <c r="L197" s="49"/>
      <c r="M197" s="49"/>
      <c r="N197" s="49"/>
      <c r="O197" s="49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</row>
    <row r="198" spans="1:72" s="29" customFormat="1">
      <c r="A198" s="30" t="str">
        <f>IF(F198&lt;&gt;"",1+MAX($A$175:A197),"")</f>
        <v/>
      </c>
      <c r="B198" s="44"/>
      <c r="C198" s="45"/>
      <c r="D198" s="46"/>
      <c r="E198" s="47"/>
      <c r="F198" s="48"/>
      <c r="G198" s="120"/>
      <c r="H198" s="182"/>
      <c r="I198" s="50"/>
      <c r="J198" s="182"/>
      <c r="K198" s="50"/>
      <c r="L198" s="49"/>
      <c r="M198" s="49"/>
      <c r="N198" s="49"/>
      <c r="O198" s="49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</row>
    <row r="199" spans="1:72" s="29" customFormat="1">
      <c r="A199" s="30" t="str">
        <f>IF(F199&lt;&gt;"",1+MAX($A$175:A198),"")</f>
        <v/>
      </c>
      <c r="B199" s="44"/>
      <c r="C199" s="45"/>
      <c r="D199" s="46"/>
      <c r="E199" s="47"/>
      <c r="F199" s="48"/>
      <c r="G199" s="120"/>
      <c r="H199" s="182"/>
      <c r="I199" s="50"/>
      <c r="J199" s="182"/>
      <c r="K199" s="50"/>
      <c r="L199" s="49"/>
      <c r="M199" s="49"/>
      <c r="N199" s="49"/>
      <c r="O199" s="49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</row>
    <row r="200" spans="1:72" s="29" customFormat="1">
      <c r="A200" s="30" t="str">
        <f>IF(F200&lt;&gt;"",1+MAX($A$175:A199),"")</f>
        <v/>
      </c>
      <c r="B200" s="44"/>
      <c r="C200" s="45"/>
      <c r="D200" s="46"/>
      <c r="E200" s="47"/>
      <c r="F200" s="48"/>
      <c r="G200" s="120"/>
      <c r="H200" s="182"/>
      <c r="I200" s="50"/>
      <c r="J200" s="182"/>
      <c r="K200" s="50"/>
      <c r="L200" s="49"/>
      <c r="M200" s="49"/>
      <c r="N200" s="49"/>
      <c r="O200" s="49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</row>
    <row r="201" spans="1:72" s="29" customFormat="1">
      <c r="A201" s="30" t="str">
        <f>IF(F201&lt;&gt;"",1+MAX($A$175:A200),"")</f>
        <v/>
      </c>
      <c r="B201" s="44"/>
      <c r="C201" s="45"/>
      <c r="D201" s="46"/>
      <c r="E201" s="47"/>
      <c r="F201" s="48"/>
      <c r="G201" s="120"/>
      <c r="H201" s="182"/>
      <c r="I201" s="50"/>
      <c r="J201" s="182"/>
      <c r="K201" s="50"/>
      <c r="L201" s="49"/>
      <c r="M201" s="49"/>
      <c r="N201" s="49"/>
      <c r="O201" s="49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</row>
    <row r="202" spans="1:72" s="29" customFormat="1">
      <c r="A202" s="30" t="str">
        <f>IF(F202&lt;&gt;"",1+MAX($A$175:A201),"")</f>
        <v/>
      </c>
      <c r="B202" s="44"/>
      <c r="C202" s="45"/>
      <c r="D202" s="46"/>
      <c r="E202" s="47"/>
      <c r="F202" s="48"/>
      <c r="G202" s="120"/>
      <c r="H202" s="182"/>
      <c r="I202" s="50"/>
      <c r="J202" s="182"/>
      <c r="K202" s="50"/>
      <c r="L202" s="49"/>
      <c r="M202" s="49"/>
      <c r="N202" s="49"/>
      <c r="O202" s="49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</row>
    <row r="203" spans="1:72" s="29" customFormat="1">
      <c r="A203" s="30" t="str">
        <f>IF(F203&lt;&gt;"",1+MAX($A$175:A202),"")</f>
        <v/>
      </c>
      <c r="B203" s="44"/>
      <c r="C203" s="45"/>
      <c r="D203" s="46"/>
      <c r="E203" s="47"/>
      <c r="F203" s="48"/>
      <c r="G203" s="120"/>
      <c r="H203" s="182"/>
      <c r="I203" s="50"/>
      <c r="J203" s="182"/>
      <c r="K203" s="50"/>
      <c r="L203" s="49"/>
      <c r="M203" s="49"/>
      <c r="N203" s="49"/>
      <c r="O203" s="49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</row>
    <row r="204" spans="1:72" s="29" customFormat="1">
      <c r="A204" s="30" t="str">
        <f>IF(F204&lt;&gt;"",1+MAX($A$175:A203),"")</f>
        <v/>
      </c>
      <c r="B204" s="44"/>
      <c r="C204" s="45"/>
      <c r="D204" s="46"/>
      <c r="E204" s="47"/>
      <c r="F204" s="48"/>
      <c r="G204" s="120"/>
      <c r="H204" s="182"/>
      <c r="I204" s="50"/>
      <c r="J204" s="182"/>
      <c r="K204" s="50"/>
      <c r="L204" s="49"/>
      <c r="M204" s="49"/>
      <c r="N204" s="49"/>
      <c r="O204" s="49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</row>
    <row r="205" spans="1:72" s="29" customFormat="1">
      <c r="A205" s="30" t="str">
        <f>IF(F205&lt;&gt;"",1+MAX($A$175:A204),"")</f>
        <v/>
      </c>
      <c r="B205" s="44"/>
      <c r="C205" s="45"/>
      <c r="D205" s="46"/>
      <c r="E205" s="47"/>
      <c r="F205" s="48"/>
      <c r="G205" s="120"/>
      <c r="H205" s="182"/>
      <c r="I205" s="50"/>
      <c r="J205" s="182"/>
      <c r="K205" s="50"/>
      <c r="L205" s="49"/>
      <c r="M205" s="49"/>
      <c r="N205" s="49"/>
      <c r="O205" s="49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</row>
    <row r="206" spans="1:72" s="29" customFormat="1">
      <c r="A206" s="30" t="str">
        <f>IF(F206&lt;&gt;"",1+MAX($A$175:A205),"")</f>
        <v/>
      </c>
      <c r="B206" s="44"/>
      <c r="C206" s="45"/>
      <c r="D206" s="46"/>
      <c r="E206" s="47"/>
      <c r="F206" s="48"/>
      <c r="G206" s="120"/>
      <c r="H206" s="182"/>
      <c r="I206" s="50"/>
      <c r="J206" s="182"/>
      <c r="K206" s="50"/>
      <c r="L206" s="49"/>
      <c r="M206" s="49"/>
      <c r="N206" s="49"/>
      <c r="O206" s="49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</row>
    <row r="207" spans="1:72" s="29" customFormat="1">
      <c r="A207" s="30" t="str">
        <f>IF(F207&lt;&gt;"",1+MAX($A$175:A206),"")</f>
        <v/>
      </c>
      <c r="B207" s="44"/>
      <c r="C207" s="45"/>
      <c r="D207" s="46"/>
      <c r="E207" s="47"/>
      <c r="F207" s="48"/>
      <c r="G207" s="120"/>
      <c r="H207" s="182"/>
      <c r="I207" s="50"/>
      <c r="J207" s="182"/>
      <c r="K207" s="50"/>
      <c r="L207" s="49"/>
      <c r="M207" s="49"/>
      <c r="N207" s="49"/>
      <c r="O207" s="49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</row>
    <row r="208" spans="1:72" s="29" customFormat="1">
      <c r="A208" s="30" t="str">
        <f>IF(F208&lt;&gt;"",1+MAX($A$175:A207),"")</f>
        <v/>
      </c>
      <c r="B208" s="44"/>
      <c r="C208" s="45"/>
      <c r="D208" s="46"/>
      <c r="E208" s="47"/>
      <c r="F208" s="48"/>
      <c r="G208" s="120"/>
      <c r="H208" s="182"/>
      <c r="I208" s="50"/>
      <c r="J208" s="182"/>
      <c r="K208" s="50"/>
      <c r="L208" s="49"/>
      <c r="M208" s="49"/>
      <c r="N208" s="49"/>
      <c r="O208" s="49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</row>
    <row r="209" spans="1:72" s="29" customFormat="1">
      <c r="A209" s="30" t="str">
        <f>IF(F209&lt;&gt;"",1+MAX($A$175:A208),"")</f>
        <v/>
      </c>
      <c r="B209" s="44"/>
      <c r="C209" s="45"/>
      <c r="D209" s="46"/>
      <c r="E209" s="47"/>
      <c r="F209" s="48"/>
      <c r="G209" s="120"/>
      <c r="H209" s="182"/>
      <c r="I209" s="50"/>
      <c r="J209" s="182"/>
      <c r="K209" s="50"/>
      <c r="L209" s="49"/>
      <c r="M209" s="49"/>
      <c r="N209" s="49"/>
      <c r="O209" s="49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</row>
    <row r="210" spans="1:72" s="29" customFormat="1">
      <c r="A210" s="30" t="str">
        <f>IF(F210&lt;&gt;"",1+MAX($A$175:A209),"")</f>
        <v/>
      </c>
      <c r="B210" s="44"/>
      <c r="C210" s="45"/>
      <c r="D210" s="46"/>
      <c r="E210" s="47"/>
      <c r="F210" s="48"/>
      <c r="G210" s="120"/>
      <c r="H210" s="182"/>
      <c r="I210" s="50"/>
      <c r="J210" s="182"/>
      <c r="K210" s="50"/>
      <c r="L210" s="49"/>
      <c r="M210" s="49"/>
      <c r="N210" s="49"/>
      <c r="O210" s="49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</row>
    <row r="211" spans="1:72" s="29" customFormat="1">
      <c r="A211" s="30" t="str">
        <f>IF(F211&lt;&gt;"",1+MAX($A$175:A210),"")</f>
        <v/>
      </c>
      <c r="B211" s="44"/>
      <c r="C211" s="45"/>
      <c r="D211" s="46"/>
      <c r="E211" s="47"/>
      <c r="F211" s="48"/>
      <c r="G211" s="120"/>
      <c r="H211" s="182"/>
      <c r="I211" s="50"/>
      <c r="J211" s="182"/>
      <c r="K211" s="50"/>
      <c r="L211" s="49"/>
      <c r="M211" s="49"/>
      <c r="N211" s="49"/>
      <c r="O211" s="49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</row>
    <row r="212" spans="1:72" s="29" customFormat="1">
      <c r="A212" s="30" t="str">
        <f>IF(F212&lt;&gt;"",1+MAX($A$175:A211),"")</f>
        <v/>
      </c>
      <c r="B212" s="44"/>
      <c r="C212" s="127"/>
      <c r="D212" s="128"/>
      <c r="E212" s="28"/>
      <c r="F212" s="129"/>
      <c r="G212" s="130"/>
      <c r="H212" s="184"/>
      <c r="I212" s="131"/>
      <c r="J212" s="184"/>
      <c r="K212" s="131"/>
      <c r="L212" s="28"/>
      <c r="M212" s="28"/>
      <c r="N212" s="49"/>
      <c r="O212" s="49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</row>
    <row r="213" spans="1:72" s="29" customFormat="1">
      <c r="A213" s="30" t="str">
        <f>IF(F213&lt;&gt;"",1+MAX($A$175:A212),"")</f>
        <v/>
      </c>
      <c r="B213" s="44"/>
      <c r="C213" s="127"/>
      <c r="D213" s="128"/>
      <c r="E213" s="28"/>
      <c r="F213" s="129"/>
      <c r="G213" s="130"/>
      <c r="H213" s="184"/>
      <c r="I213" s="131"/>
      <c r="J213" s="184"/>
      <c r="K213" s="131"/>
      <c r="L213" s="28"/>
      <c r="M213" s="28"/>
      <c r="N213" s="49"/>
      <c r="O213" s="49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</row>
    <row r="214" spans="1:72" s="29" customFormat="1">
      <c r="A214" s="30" t="str">
        <f>IF(F214&lt;&gt;"",1+MAX($A$175:A213),"")</f>
        <v/>
      </c>
      <c r="B214" s="44"/>
      <c r="C214" s="127"/>
      <c r="D214" s="128"/>
      <c r="E214" s="28"/>
      <c r="F214" s="129"/>
      <c r="G214" s="130"/>
      <c r="H214" s="184"/>
      <c r="I214" s="131"/>
      <c r="J214" s="184"/>
      <c r="K214" s="131"/>
      <c r="L214" s="28"/>
      <c r="M214" s="28"/>
      <c r="N214" s="49"/>
      <c r="O214" s="49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</row>
    <row r="215" spans="1:72" s="29" customFormat="1">
      <c r="A215" s="30" t="str">
        <f>IF(F215&lt;&gt;"",1+MAX($A$175:A214),"")</f>
        <v/>
      </c>
      <c r="B215" s="44"/>
      <c r="C215" s="127"/>
      <c r="D215" s="128"/>
      <c r="E215" s="28"/>
      <c r="F215" s="129"/>
      <c r="G215" s="130"/>
      <c r="H215" s="184"/>
      <c r="I215" s="131"/>
      <c r="J215" s="184"/>
      <c r="K215" s="131"/>
      <c r="L215" s="28"/>
      <c r="M215" s="28"/>
      <c r="N215" s="49"/>
      <c r="O215" s="49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</row>
    <row r="216" spans="1:72" s="29" customFormat="1">
      <c r="A216" s="30" t="str">
        <f>IF(F216&lt;&gt;"",1+MAX($A$175:A215),"")</f>
        <v/>
      </c>
      <c r="B216" s="44"/>
      <c r="C216" s="127"/>
      <c r="D216" s="128"/>
      <c r="E216" s="28"/>
      <c r="F216" s="129"/>
      <c r="G216" s="130"/>
      <c r="H216" s="184"/>
      <c r="I216" s="131"/>
      <c r="J216" s="184"/>
      <c r="K216" s="131"/>
      <c r="L216" s="28"/>
      <c r="M216" s="28"/>
      <c r="N216" s="49"/>
      <c r="O216" s="49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</row>
    <row r="217" spans="1:72" s="29" customFormat="1">
      <c r="A217" s="30" t="str">
        <f>IF(F217&lt;&gt;"",1+MAX($A$175:A216),"")</f>
        <v/>
      </c>
      <c r="B217" s="44"/>
      <c r="C217" s="127"/>
      <c r="D217" s="128"/>
      <c r="E217" s="28"/>
      <c r="F217" s="129"/>
      <c r="G217" s="130"/>
      <c r="H217" s="184"/>
      <c r="I217" s="131"/>
      <c r="J217" s="184"/>
      <c r="K217" s="131"/>
      <c r="L217" s="28"/>
      <c r="M217" s="28"/>
      <c r="N217" s="49"/>
      <c r="O217" s="49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</row>
    <row r="218" spans="1:72" s="29" customFormat="1">
      <c r="A218" s="30" t="str">
        <f>IF(F218&lt;&gt;"",1+MAX($A$175:A217),"")</f>
        <v/>
      </c>
      <c r="B218" s="44"/>
      <c r="C218" s="127"/>
      <c r="D218" s="128"/>
      <c r="E218" s="28"/>
      <c r="F218" s="129"/>
      <c r="G218" s="130"/>
      <c r="H218" s="184"/>
      <c r="I218" s="131"/>
      <c r="J218" s="184"/>
      <c r="K218" s="131"/>
      <c r="L218" s="28"/>
      <c r="M218" s="28"/>
      <c r="N218" s="49"/>
      <c r="O218" s="49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</row>
    <row r="219" spans="1:72">
      <c r="A219" s="30" t="str">
        <f>IF(F219&lt;&gt;"",1+MAX($A$175:A218),"")</f>
        <v/>
      </c>
      <c r="N219" s="49"/>
      <c r="O219" s="49"/>
    </row>
    <row r="220" spans="1:72">
      <c r="A220" s="30" t="str">
        <f>IF(F220&lt;&gt;"",1+MAX($A$175:A219),"")</f>
        <v/>
      </c>
      <c r="N220" s="49"/>
      <c r="O220" s="49"/>
    </row>
    <row r="221" spans="1:72">
      <c r="A221" s="30" t="str">
        <f>IF(F221&lt;&gt;"",1+MAX($A$175:A220),"")</f>
        <v/>
      </c>
      <c r="N221" s="49"/>
      <c r="O221" s="49"/>
    </row>
    <row r="222" spans="1:72">
      <c r="A222" s="30" t="str">
        <f>IF(F222&lt;&gt;"",1+MAX($A$175:A221),"")</f>
        <v/>
      </c>
      <c r="N222" s="49"/>
      <c r="O222" s="49"/>
    </row>
    <row r="223" spans="1:72">
      <c r="A223" s="30" t="str">
        <f>IF(F223&lt;&gt;"",1+MAX($A$175:A222),"")</f>
        <v/>
      </c>
      <c r="N223" s="49"/>
      <c r="O223" s="49"/>
    </row>
    <row r="224" spans="1:72">
      <c r="A224" s="30" t="str">
        <f>IF(F224&lt;&gt;"",1+MAX($A$175:A223),"")</f>
        <v/>
      </c>
      <c r="N224" s="49"/>
      <c r="O224" s="49"/>
    </row>
    <row r="225" spans="1:15">
      <c r="A225" s="30" t="str">
        <f>IF(F225&lt;&gt;"",1+MAX($A$175:A224),"")</f>
        <v/>
      </c>
      <c r="N225" s="49"/>
      <c r="O225" s="49"/>
    </row>
    <row r="226" spans="1:15">
      <c r="A226" s="30" t="str">
        <f>IF(F226&lt;&gt;"",1+MAX($A$175:A225),"")</f>
        <v/>
      </c>
      <c r="N226" s="49"/>
      <c r="O226" s="49"/>
    </row>
    <row r="227" spans="1:15">
      <c r="A227" s="30" t="str">
        <f>IF(F227&lt;&gt;"",1+MAX($A$175:A226),"")</f>
        <v/>
      </c>
      <c r="N227" s="49"/>
      <c r="O227" s="49"/>
    </row>
    <row r="228" spans="1:15">
      <c r="A228" s="30" t="str">
        <f>IF(F228&lt;&gt;"",1+MAX($A$175:A227),"")</f>
        <v/>
      </c>
      <c r="N228" s="49"/>
      <c r="O228" s="49"/>
    </row>
    <row r="229" spans="1:15">
      <c r="A229" s="30" t="str">
        <f>IF(F229&lt;&gt;"",1+MAX($A$175:A228),"")</f>
        <v/>
      </c>
      <c r="N229" s="49"/>
      <c r="O229" s="49"/>
    </row>
    <row r="230" spans="1:15">
      <c r="A230" s="30" t="str">
        <f>IF(F230&lt;&gt;"",1+MAX($A$175:A229),"")</f>
        <v/>
      </c>
      <c r="N230" s="49"/>
      <c r="O230" s="49"/>
    </row>
    <row r="231" spans="1:15">
      <c r="A231" s="30" t="str">
        <f>IF(F231&lt;&gt;"",1+MAX($A$175:A230),"")</f>
        <v/>
      </c>
      <c r="N231" s="49"/>
      <c r="O231" s="49"/>
    </row>
    <row r="232" spans="1:15">
      <c r="A232" s="30" t="str">
        <f>IF(F232&lt;&gt;"",1+MAX($A$175:A231),"")</f>
        <v/>
      </c>
      <c r="N232" s="49"/>
      <c r="O232" s="49"/>
    </row>
    <row r="233" spans="1:15">
      <c r="A233" s="30" t="str">
        <f>IF(F233&lt;&gt;"",1+MAX($A$175:A232),"")</f>
        <v/>
      </c>
      <c r="N233" s="49"/>
      <c r="O233" s="49"/>
    </row>
    <row r="234" spans="1:15">
      <c r="A234" s="30" t="str">
        <f>IF(F234&lt;&gt;"",1+MAX($A$175:A233),"")</f>
        <v/>
      </c>
      <c r="N234" s="49"/>
      <c r="O234" s="49"/>
    </row>
    <row r="235" spans="1:15">
      <c r="A235" s="30" t="str">
        <f>IF(F235&lt;&gt;"",1+MAX($A$175:A234),"")</f>
        <v/>
      </c>
      <c r="N235" s="49"/>
      <c r="O235" s="49"/>
    </row>
    <row r="236" spans="1:15">
      <c r="A236" s="30" t="str">
        <f>IF(F236&lt;&gt;"",1+MAX($A$175:A235),"")</f>
        <v/>
      </c>
      <c r="N236" s="49"/>
      <c r="O236" s="49"/>
    </row>
    <row r="237" spans="1:15">
      <c r="A237" s="30" t="str">
        <f>IF(F237&lt;&gt;"",1+MAX($A$175:A236),"")</f>
        <v/>
      </c>
      <c r="N237" s="49"/>
      <c r="O237" s="49"/>
    </row>
    <row r="238" spans="1:15">
      <c r="A238" s="30" t="str">
        <f>IF(F238&lt;&gt;"",1+MAX($A$175:A237),"")</f>
        <v/>
      </c>
      <c r="N238" s="49"/>
      <c r="O238" s="49"/>
    </row>
    <row r="239" spans="1:15">
      <c r="A239" s="30" t="str">
        <f>IF(F239&lt;&gt;"",1+MAX($A$175:A238),"")</f>
        <v/>
      </c>
      <c r="N239" s="49"/>
      <c r="O239" s="49"/>
    </row>
    <row r="240" spans="1:15">
      <c r="A240" s="30" t="str">
        <f>IF(F240&lt;&gt;"",1+MAX($A$175:A239),"")</f>
        <v/>
      </c>
      <c r="N240" s="49"/>
      <c r="O240" s="49"/>
    </row>
    <row r="241" spans="1:15">
      <c r="A241" s="30" t="str">
        <f>IF(F241&lt;&gt;"",1+MAX($A$175:A240),"")</f>
        <v/>
      </c>
      <c r="N241" s="49"/>
      <c r="O241" s="49"/>
    </row>
    <row r="242" spans="1:15">
      <c r="A242" s="30" t="str">
        <f>IF(F242&lt;&gt;"",1+MAX($A$175:A241),"")</f>
        <v/>
      </c>
      <c r="N242" s="49"/>
      <c r="O242" s="49"/>
    </row>
    <row r="243" spans="1:15">
      <c r="A243" s="30" t="str">
        <f>IF(F243&lt;&gt;"",1+MAX($A$175:A242),"")</f>
        <v/>
      </c>
      <c r="N243" s="49"/>
      <c r="O243" s="49"/>
    </row>
    <row r="244" spans="1:15">
      <c r="A244" s="30" t="str">
        <f>IF(F244&lt;&gt;"",1+MAX($A$175:A243),"")</f>
        <v/>
      </c>
      <c r="N244" s="49"/>
      <c r="O244" s="49"/>
    </row>
    <row r="245" spans="1:15">
      <c r="A245" s="30" t="str">
        <f>IF(F245&lt;&gt;"",1+MAX($A$175:A244),"")</f>
        <v/>
      </c>
      <c r="N245" s="49"/>
      <c r="O245" s="49"/>
    </row>
    <row r="246" spans="1:15">
      <c r="A246" s="30" t="str">
        <f>IF(F246&lt;&gt;"",1+MAX($A$175:A245),"")</f>
        <v/>
      </c>
      <c r="N246" s="49"/>
      <c r="O246" s="49"/>
    </row>
    <row r="247" spans="1:15">
      <c r="A247" s="30" t="str">
        <f>IF(F247&lt;&gt;"",1+MAX($A$175:A246),"")</f>
        <v/>
      </c>
      <c r="N247" s="49"/>
      <c r="O247" s="49"/>
    </row>
    <row r="248" spans="1:15">
      <c r="A248" s="30" t="str">
        <f>IF(F248&lt;&gt;"",1+MAX($A$175:A247),"")</f>
        <v/>
      </c>
      <c r="N248" s="49"/>
      <c r="O248" s="49"/>
    </row>
    <row r="249" spans="1:15">
      <c r="A249" s="30" t="str">
        <f>IF(F249&lt;&gt;"",1+MAX($A$175:A248),"")</f>
        <v/>
      </c>
      <c r="N249" s="49"/>
      <c r="O249" s="49"/>
    </row>
    <row r="250" spans="1:15">
      <c r="A250" s="30" t="str">
        <f>IF(F250&lt;&gt;"",1+MAX($A$175:A249),"")</f>
        <v/>
      </c>
      <c r="N250" s="49"/>
      <c r="O250" s="49"/>
    </row>
    <row r="251" spans="1:15">
      <c r="A251" s="30" t="str">
        <f>IF(F251&lt;&gt;"",1+MAX($A$175:A250),"")</f>
        <v/>
      </c>
      <c r="N251" s="49"/>
      <c r="O251" s="49"/>
    </row>
    <row r="252" spans="1:15">
      <c r="A252" s="30" t="str">
        <f>IF(F252&lt;&gt;"",1+MAX($A$175:A251),"")</f>
        <v/>
      </c>
      <c r="N252" s="49"/>
      <c r="O252" s="49"/>
    </row>
    <row r="253" spans="1:15">
      <c r="A253" s="30" t="str">
        <f>IF(F253&lt;&gt;"",1+MAX($A$175:A252),"")</f>
        <v/>
      </c>
      <c r="N253" s="49"/>
      <c r="O253" s="49"/>
    </row>
    <row r="254" spans="1:15">
      <c r="A254" s="30" t="str">
        <f>IF(F254&lt;&gt;"",1+MAX($A$175:A253),"")</f>
        <v/>
      </c>
      <c r="N254" s="49"/>
      <c r="O254" s="49"/>
    </row>
    <row r="255" spans="1:15">
      <c r="A255" s="30" t="str">
        <f>IF(F255&lt;&gt;"",1+MAX($A$175:A254),"")</f>
        <v/>
      </c>
      <c r="N255" s="49"/>
      <c r="O255" s="49"/>
    </row>
    <row r="256" spans="1:15">
      <c r="A256" s="30" t="str">
        <f>IF(F256&lt;&gt;"",1+MAX($A$175:A255),"")</f>
        <v/>
      </c>
      <c r="N256" s="49"/>
      <c r="O256" s="49"/>
    </row>
    <row r="257" spans="1:15">
      <c r="A257" s="30" t="str">
        <f>IF(F257&lt;&gt;"",1+MAX($A$175:A256),"")</f>
        <v/>
      </c>
      <c r="N257" s="49"/>
      <c r="O257" s="49"/>
    </row>
    <row r="258" spans="1:15">
      <c r="A258" s="30" t="str">
        <f>IF(F258&lt;&gt;"",1+MAX($A$175:A257),"")</f>
        <v/>
      </c>
      <c r="N258" s="49"/>
      <c r="O258" s="49"/>
    </row>
    <row r="259" spans="1:15">
      <c r="A259" s="30" t="str">
        <f>IF(F259&lt;&gt;"",1+MAX($A$175:A258),"")</f>
        <v/>
      </c>
      <c r="N259" s="49"/>
      <c r="O259" s="49"/>
    </row>
    <row r="260" spans="1:15">
      <c r="A260" s="30" t="str">
        <f>IF(F260&lt;&gt;"",1+MAX($A$175:A259),"")</f>
        <v/>
      </c>
      <c r="N260" s="49"/>
      <c r="O260" s="49"/>
    </row>
    <row r="261" spans="1:15">
      <c r="A261" s="30" t="str">
        <f>IF(F261&lt;&gt;"",1+MAX($A$175:A260),"")</f>
        <v/>
      </c>
      <c r="N261" s="49"/>
      <c r="O261" s="49"/>
    </row>
    <row r="262" spans="1:15">
      <c r="A262" s="30" t="str">
        <f>IF(F262&lt;&gt;"",1+MAX($A$175:A261),"")</f>
        <v/>
      </c>
      <c r="N262" s="49"/>
      <c r="O262" s="49"/>
    </row>
    <row r="263" spans="1:15">
      <c r="A263" s="30" t="str">
        <f>IF(F263&lt;&gt;"",1+MAX($A$175:A262),"")</f>
        <v/>
      </c>
      <c r="N263" s="49"/>
      <c r="O263" s="49"/>
    </row>
    <row r="264" spans="1:15">
      <c r="A264" s="30" t="str">
        <f>IF(F264&lt;&gt;"",1+MAX($A$175:A263),"")</f>
        <v/>
      </c>
      <c r="N264" s="49"/>
      <c r="O264" s="49"/>
    </row>
    <row r="265" spans="1:15">
      <c r="A265" s="30" t="str">
        <f>IF(F265&lt;&gt;"",1+MAX($A$175:A264),"")</f>
        <v/>
      </c>
      <c r="N265" s="49"/>
      <c r="O265" s="49"/>
    </row>
    <row r="266" spans="1:15">
      <c r="A266" s="30" t="str">
        <f>IF(F266&lt;&gt;"",1+MAX($A$175:A265),"")</f>
        <v/>
      </c>
      <c r="N266" s="49"/>
      <c r="O266" s="49"/>
    </row>
    <row r="267" spans="1:15">
      <c r="A267" s="30" t="str">
        <f>IF(F267&lt;&gt;"",1+MAX($A$175:A266),"")</f>
        <v/>
      </c>
      <c r="N267" s="49"/>
      <c r="O267" s="49"/>
    </row>
    <row r="268" spans="1:15">
      <c r="A268" s="30" t="str">
        <f>IF(F268&lt;&gt;"",1+MAX($A$175:A267),"")</f>
        <v/>
      </c>
      <c r="N268" s="49"/>
      <c r="O268" s="49"/>
    </row>
    <row r="269" spans="1:15">
      <c r="A269" s="30" t="str">
        <f>IF(F269&lt;&gt;"",1+MAX($A$175:A268),"")</f>
        <v/>
      </c>
      <c r="N269" s="49"/>
      <c r="O269" s="49"/>
    </row>
    <row r="270" spans="1:15">
      <c r="A270" s="30" t="str">
        <f>IF(F270&lt;&gt;"",1+MAX($A$175:A269),"")</f>
        <v/>
      </c>
      <c r="N270" s="49"/>
      <c r="O270" s="49"/>
    </row>
    <row r="271" spans="1:15">
      <c r="A271" s="30" t="str">
        <f>IF(F271&lt;&gt;"",1+MAX($A$175:A270),"")</f>
        <v/>
      </c>
      <c r="N271" s="49"/>
      <c r="O271" s="49"/>
    </row>
    <row r="272" spans="1:15">
      <c r="A272" s="30" t="str">
        <f>IF(F272&lt;&gt;"",1+MAX($A$175:A271),"")</f>
        <v/>
      </c>
      <c r="N272" s="49"/>
      <c r="O272" s="49"/>
    </row>
    <row r="273" spans="1:15">
      <c r="A273" s="30" t="str">
        <f>IF(F273&lt;&gt;"",1+MAX($A$175:A272),"")</f>
        <v/>
      </c>
      <c r="N273" s="49"/>
      <c r="O273" s="49"/>
    </row>
    <row r="274" spans="1:15">
      <c r="A274" s="30" t="str">
        <f>IF(F274&lt;&gt;"",1+MAX($A$175:A273),"")</f>
        <v/>
      </c>
      <c r="N274" s="49"/>
      <c r="O274" s="49"/>
    </row>
    <row r="275" spans="1:15">
      <c r="A275" s="30" t="str">
        <f>IF(F275&lt;&gt;"",1+MAX($A$175:A274),"")</f>
        <v/>
      </c>
      <c r="N275" s="49"/>
      <c r="O275" s="49"/>
    </row>
    <row r="276" spans="1:15">
      <c r="A276" s="30" t="str">
        <f>IF(F276&lt;&gt;"",1+MAX($A$175:A275),"")</f>
        <v/>
      </c>
      <c r="N276" s="49"/>
      <c r="O276" s="49"/>
    </row>
    <row r="277" spans="1:15">
      <c r="A277" s="30" t="str">
        <f>IF(F277&lt;&gt;"",1+MAX($A$175:A276),"")</f>
        <v/>
      </c>
      <c r="N277" s="49"/>
      <c r="O277" s="49"/>
    </row>
    <row r="278" spans="1:15">
      <c r="A278" s="30" t="str">
        <f>IF(F278&lt;&gt;"",1+MAX($A$175:A277),"")</f>
        <v/>
      </c>
      <c r="N278" s="49"/>
      <c r="O278" s="49"/>
    </row>
    <row r="279" spans="1:15">
      <c r="A279" s="30" t="str">
        <f>IF(F279&lt;&gt;"",1+MAX($A$175:A278),"")</f>
        <v/>
      </c>
      <c r="N279" s="49"/>
      <c r="O279" s="49"/>
    </row>
    <row r="280" spans="1:15">
      <c r="A280" s="30" t="str">
        <f>IF(F280&lt;&gt;"",1+MAX($A$175:A279),"")</f>
        <v/>
      </c>
      <c r="N280" s="49"/>
      <c r="O280" s="49"/>
    </row>
    <row r="281" spans="1:15">
      <c r="A281" s="30" t="str">
        <f>IF(F281&lt;&gt;"",1+MAX($A$175:A280),"")</f>
        <v/>
      </c>
      <c r="N281" s="49"/>
      <c r="O281" s="49"/>
    </row>
    <row r="282" spans="1:15">
      <c r="A282" s="30" t="str">
        <f>IF(F282&lt;&gt;"",1+MAX($A$175:A281),"")</f>
        <v/>
      </c>
      <c r="N282" s="49"/>
      <c r="O282" s="49"/>
    </row>
    <row r="283" spans="1:15">
      <c r="A283" s="30" t="str">
        <f>IF(F283&lt;&gt;"",1+MAX($A$175:A282),"")</f>
        <v/>
      </c>
      <c r="N283" s="49"/>
      <c r="O283" s="49"/>
    </row>
    <row r="284" spans="1:15">
      <c r="A284" s="30" t="str">
        <f>IF(F284&lt;&gt;"",1+MAX($A$175:A283),"")</f>
        <v/>
      </c>
      <c r="N284" s="49"/>
      <c r="O284" s="49"/>
    </row>
    <row r="285" spans="1:15">
      <c r="A285" s="30" t="str">
        <f>IF(F285&lt;&gt;"",1+MAX($A$175:A284),"")</f>
        <v/>
      </c>
      <c r="N285" s="49"/>
      <c r="O285" s="49"/>
    </row>
    <row r="286" spans="1:15">
      <c r="A286" s="30" t="str">
        <f>IF(F286&lt;&gt;"",1+MAX($A$175:A285),"")</f>
        <v/>
      </c>
      <c r="N286" s="49"/>
      <c r="O286" s="49"/>
    </row>
    <row r="287" spans="1:15">
      <c r="A287" s="30" t="str">
        <f>IF(F287&lt;&gt;"",1+MAX($A$175:A286),"")</f>
        <v/>
      </c>
      <c r="N287" s="49"/>
      <c r="O287" s="49"/>
    </row>
    <row r="288" spans="1:15">
      <c r="A288" s="30" t="str">
        <f>IF(F288&lt;&gt;"",1+MAX($A$175:A287),"")</f>
        <v/>
      </c>
      <c r="N288" s="49"/>
      <c r="O288" s="49"/>
    </row>
    <row r="289" spans="1:15">
      <c r="A289" s="30" t="str">
        <f>IF(F289&lt;&gt;"",1+MAX($A$175:A288),"")</f>
        <v/>
      </c>
      <c r="N289" s="49"/>
      <c r="O289" s="49"/>
    </row>
    <row r="290" spans="1:15">
      <c r="A290" s="30" t="str">
        <f>IF(F290&lt;&gt;"",1+MAX($A$175:A289),"")</f>
        <v/>
      </c>
      <c r="N290" s="49"/>
      <c r="O290" s="49"/>
    </row>
    <row r="291" spans="1:15">
      <c r="A291" s="30" t="str">
        <f>IF(F291&lt;&gt;"",1+MAX($A$175:A290),"")</f>
        <v/>
      </c>
      <c r="N291" s="49"/>
      <c r="O291" s="49"/>
    </row>
    <row r="292" spans="1:15">
      <c r="A292" s="30" t="str">
        <f>IF(F292&lt;&gt;"",1+MAX($A$175:A291),"")</f>
        <v/>
      </c>
      <c r="N292" s="49"/>
      <c r="O292" s="49"/>
    </row>
    <row r="293" spans="1:15">
      <c r="A293" s="30" t="str">
        <f>IF(F293&lt;&gt;"",1+MAX($A$175:A292),"")</f>
        <v/>
      </c>
      <c r="N293" s="49"/>
      <c r="O293" s="49"/>
    </row>
    <row r="294" spans="1:15">
      <c r="A294" s="30" t="str">
        <f>IF(F294&lt;&gt;"",1+MAX($A$175:A293),"")</f>
        <v/>
      </c>
      <c r="N294" s="49"/>
      <c r="O294" s="49"/>
    </row>
    <row r="295" spans="1:15">
      <c r="A295" s="30" t="str">
        <f>IF(F295&lt;&gt;"",1+MAX($A$175:A294),"")</f>
        <v/>
      </c>
      <c r="N295" s="49"/>
      <c r="O295" s="49"/>
    </row>
    <row r="296" spans="1:15">
      <c r="A296" s="30" t="str">
        <f>IF(F296&lt;&gt;"",1+MAX($A$175:A295),"")</f>
        <v/>
      </c>
      <c r="N296" s="49"/>
      <c r="O296" s="49"/>
    </row>
    <row r="297" spans="1:15">
      <c r="A297" s="30" t="str">
        <f>IF(F297&lt;&gt;"",1+MAX($A$175:A296),"")</f>
        <v/>
      </c>
      <c r="N297" s="49"/>
      <c r="O297" s="49"/>
    </row>
    <row r="298" spans="1:15">
      <c r="A298" s="30" t="str">
        <f>IF(F298&lt;&gt;"",1+MAX($A$175:A297),"")</f>
        <v/>
      </c>
      <c r="N298" s="49"/>
      <c r="O298" s="49"/>
    </row>
    <row r="299" spans="1:15">
      <c r="A299" s="30" t="str">
        <f>IF(F299&lt;&gt;"",1+MAX($A$175:A298),"")</f>
        <v/>
      </c>
      <c r="N299" s="49"/>
      <c r="O299" s="49"/>
    </row>
    <row r="300" spans="1:15">
      <c r="A300" s="30" t="str">
        <f>IF(F300&lt;&gt;"",1+MAX($A$175:A299),"")</f>
        <v/>
      </c>
      <c r="N300" s="49"/>
      <c r="O300" s="49"/>
    </row>
    <row r="301" spans="1:15">
      <c r="A301" s="30" t="str">
        <f>IF(F301&lt;&gt;"",1+MAX($A$175:A300),"")</f>
        <v/>
      </c>
      <c r="N301" s="49"/>
      <c r="O301" s="49"/>
    </row>
    <row r="302" spans="1:15">
      <c r="A302" s="30" t="str">
        <f>IF(F302&lt;&gt;"",1+MAX($A$175:A301),"")</f>
        <v/>
      </c>
      <c r="N302" s="49"/>
      <c r="O302" s="49"/>
    </row>
    <row r="303" spans="1:15">
      <c r="A303" s="30" t="str">
        <f>IF(F303&lt;&gt;"",1+MAX($A$175:A302),"")</f>
        <v/>
      </c>
      <c r="N303" s="49"/>
      <c r="O303" s="49"/>
    </row>
    <row r="304" spans="1:15">
      <c r="A304" s="30" t="str">
        <f>IF(F304&lt;&gt;"",1+MAX($A$175:A303),"")</f>
        <v/>
      </c>
      <c r="N304" s="49"/>
      <c r="O304" s="49"/>
    </row>
    <row r="305" spans="1:15">
      <c r="A305" s="30" t="str">
        <f>IF(F305&lt;&gt;"",1+MAX($A$175:A304),"")</f>
        <v/>
      </c>
      <c r="N305" s="49"/>
      <c r="O305" s="49"/>
    </row>
    <row r="306" spans="1:15">
      <c r="A306" s="30" t="str">
        <f>IF(F306&lt;&gt;"",1+MAX($A$175:A305),"")</f>
        <v/>
      </c>
      <c r="N306" s="49"/>
      <c r="O306" s="49"/>
    </row>
    <row r="307" spans="1:15">
      <c r="A307" s="30" t="str">
        <f>IF(F307&lt;&gt;"",1+MAX($A$175:A306),"")</f>
        <v/>
      </c>
      <c r="N307" s="49"/>
      <c r="O307" s="49"/>
    </row>
    <row r="308" spans="1:15">
      <c r="A308" s="30" t="str">
        <f>IF(F308&lt;&gt;"",1+MAX($A$175:A307),"")</f>
        <v/>
      </c>
      <c r="N308" s="49"/>
      <c r="O308" s="49"/>
    </row>
    <row r="309" spans="1:15">
      <c r="A309" s="30" t="str">
        <f>IF(F309&lt;&gt;"",1+MAX($A$175:A308),"")</f>
        <v/>
      </c>
      <c r="N309" s="49"/>
      <c r="O309" s="49"/>
    </row>
    <row r="310" spans="1:15">
      <c r="A310" s="30" t="str">
        <f>IF(F310&lt;&gt;"",1+MAX($A$175:A309),"")</f>
        <v/>
      </c>
      <c r="N310" s="49"/>
      <c r="O310" s="49"/>
    </row>
    <row r="311" spans="1:15">
      <c r="A311" s="30" t="str">
        <f>IF(F311&lt;&gt;"",1+MAX($A$175:A310),"")</f>
        <v/>
      </c>
      <c r="N311" s="49"/>
      <c r="O311" s="49"/>
    </row>
    <row r="312" spans="1:15">
      <c r="A312" s="30" t="str">
        <f>IF(F312&lt;&gt;"",1+MAX($A$175:A311),"")</f>
        <v/>
      </c>
      <c r="N312" s="49"/>
      <c r="O312" s="49"/>
    </row>
    <row r="313" spans="1:15">
      <c r="A313" s="30" t="str">
        <f>IF(F313&lt;&gt;"",1+MAX($A$175:A312),"")</f>
        <v/>
      </c>
      <c r="N313" s="49"/>
      <c r="O313" s="49"/>
    </row>
    <row r="314" spans="1:15">
      <c r="A314" s="30" t="str">
        <f>IF(F314&lt;&gt;"",1+MAX($A$175:A313),"")</f>
        <v/>
      </c>
      <c r="N314" s="49"/>
      <c r="O314" s="49"/>
    </row>
    <row r="315" spans="1:15">
      <c r="A315" s="30" t="str">
        <f>IF(F315&lt;&gt;"",1+MAX($A$175:A314),"")</f>
        <v/>
      </c>
      <c r="N315" s="49"/>
      <c r="O315" s="49"/>
    </row>
    <row r="316" spans="1:15">
      <c r="A316" s="30" t="str">
        <f>IF(F316&lt;&gt;"",1+MAX($A$175:A315),"")</f>
        <v/>
      </c>
      <c r="N316" s="49"/>
      <c r="O316" s="49"/>
    </row>
    <row r="317" spans="1:15">
      <c r="A317" s="30" t="str">
        <f>IF(F317&lt;&gt;"",1+MAX($A$175:A316),"")</f>
        <v/>
      </c>
      <c r="N317" s="49"/>
      <c r="O317" s="49"/>
    </row>
    <row r="318" spans="1:15">
      <c r="A318" s="30" t="str">
        <f>IF(F318&lt;&gt;"",1+MAX($A$175:A317),"")</f>
        <v/>
      </c>
      <c r="N318" s="49"/>
      <c r="O318" s="49"/>
    </row>
    <row r="319" spans="1:15">
      <c r="A319" s="30" t="str">
        <f>IF(F319&lt;&gt;"",1+MAX($A$175:A318),"")</f>
        <v/>
      </c>
      <c r="N319" s="49"/>
      <c r="O319" s="49"/>
    </row>
    <row r="320" spans="1:15">
      <c r="A320" s="30" t="str">
        <f>IF(F320&lt;&gt;"",1+MAX($A$175:A319),"")</f>
        <v/>
      </c>
      <c r="N320" s="49"/>
      <c r="O320" s="49"/>
    </row>
    <row r="321" spans="1:15">
      <c r="A321" s="30" t="str">
        <f>IF(F321&lt;&gt;"",1+MAX($A$175:A320),"")</f>
        <v/>
      </c>
      <c r="N321" s="49"/>
      <c r="O321" s="49"/>
    </row>
    <row r="322" spans="1:15">
      <c r="A322" s="30" t="str">
        <f>IF(F322&lt;&gt;"",1+MAX($A$175:A321),"")</f>
        <v/>
      </c>
      <c r="N322" s="49"/>
      <c r="O322" s="49"/>
    </row>
    <row r="323" spans="1:15">
      <c r="A323" s="30" t="str">
        <f>IF(F323&lt;&gt;"",1+MAX($A$175:A322),"")</f>
        <v/>
      </c>
      <c r="N323" s="49"/>
      <c r="O323" s="49"/>
    </row>
    <row r="324" spans="1:15">
      <c r="A324" s="30" t="str">
        <f>IF(F324&lt;&gt;"",1+MAX($A$175:A323),"")</f>
        <v/>
      </c>
      <c r="N324" s="49"/>
      <c r="O324" s="49"/>
    </row>
    <row r="325" spans="1:15">
      <c r="A325" s="30" t="str">
        <f>IF(F325&lt;&gt;"",1+MAX($A$175:A324),"")</f>
        <v/>
      </c>
      <c r="N325" s="49"/>
      <c r="O325" s="49"/>
    </row>
    <row r="326" spans="1:15">
      <c r="A326" s="30" t="str">
        <f>IF(F326&lt;&gt;"",1+MAX($A$175:A325),"")</f>
        <v/>
      </c>
      <c r="N326" s="49"/>
      <c r="O326" s="49"/>
    </row>
    <row r="327" spans="1:15">
      <c r="A327" s="30" t="str">
        <f>IF(F327&lt;&gt;"",1+MAX($A$175:A326),"")</f>
        <v/>
      </c>
      <c r="N327" s="49"/>
      <c r="O327" s="49"/>
    </row>
    <row r="328" spans="1:15">
      <c r="A328" s="30" t="str">
        <f>IF(F328&lt;&gt;"",1+MAX($A$175:A327),"")</f>
        <v/>
      </c>
      <c r="N328" s="49"/>
      <c r="O328" s="49"/>
    </row>
    <row r="329" spans="1:15">
      <c r="A329" s="30" t="str">
        <f>IF(F329&lt;&gt;"",1+MAX($A$175:A328),"")</f>
        <v/>
      </c>
      <c r="N329" s="49"/>
      <c r="O329" s="49"/>
    </row>
    <row r="330" spans="1:15">
      <c r="A330" s="30" t="str">
        <f>IF(F330&lt;&gt;"",1+MAX($A$175:A329),"")</f>
        <v/>
      </c>
      <c r="N330" s="49"/>
      <c r="O330" s="49"/>
    </row>
    <row r="331" spans="1:15">
      <c r="A331" s="30" t="str">
        <f>IF(F331&lt;&gt;"",1+MAX($A$175:A330),"")</f>
        <v/>
      </c>
      <c r="N331" s="49"/>
      <c r="O331" s="49"/>
    </row>
    <row r="332" spans="1:15">
      <c r="A332" s="30" t="str">
        <f>IF(F332&lt;&gt;"",1+MAX($A$175:A331),"")</f>
        <v/>
      </c>
      <c r="N332" s="49"/>
      <c r="O332" s="49"/>
    </row>
    <row r="333" spans="1:15">
      <c r="A333" s="30" t="str">
        <f>IF(F333&lt;&gt;"",1+MAX($A$175:A332),"")</f>
        <v/>
      </c>
      <c r="N333" s="49"/>
      <c r="O333" s="49"/>
    </row>
    <row r="334" spans="1:15">
      <c r="A334" s="30" t="str">
        <f>IF(F334&lt;&gt;"",1+MAX($A$175:A333),"")</f>
        <v/>
      </c>
      <c r="N334" s="49"/>
      <c r="O334" s="49"/>
    </row>
    <row r="335" spans="1:15">
      <c r="N335" s="49"/>
      <c r="O335" s="49"/>
    </row>
    <row r="336" spans="1:15">
      <c r="N336" s="49"/>
      <c r="O336" s="49"/>
    </row>
    <row r="337" spans="14:15">
      <c r="N337" s="49"/>
      <c r="O337" s="49"/>
    </row>
    <row r="338" spans="14:15">
      <c r="N338" s="49"/>
      <c r="O338" s="49"/>
    </row>
    <row r="339" spans="14:15">
      <c r="N339" s="49"/>
      <c r="O339" s="49"/>
    </row>
    <row r="340" spans="14:15">
      <c r="N340" s="49"/>
      <c r="O340" s="49"/>
    </row>
    <row r="341" spans="14:15">
      <c r="N341" s="49"/>
      <c r="O341" s="49"/>
    </row>
    <row r="342" spans="14:15">
      <c r="N342" s="49"/>
      <c r="O342" s="49"/>
    </row>
    <row r="343" spans="14:15">
      <c r="N343" s="49"/>
      <c r="O343" s="49"/>
    </row>
    <row r="344" spans="14:15">
      <c r="N344" s="49"/>
      <c r="O344" s="49"/>
    </row>
    <row r="345" spans="14:15">
      <c r="N345" s="49"/>
      <c r="O345" s="49"/>
    </row>
    <row r="346" spans="14:15">
      <c r="N346" s="49"/>
      <c r="O346" s="49"/>
    </row>
    <row r="347" spans="14:15">
      <c r="N347" s="49"/>
      <c r="O347" s="49"/>
    </row>
    <row r="348" spans="14:15">
      <c r="N348" s="49"/>
      <c r="O348" s="49"/>
    </row>
    <row r="349" spans="14:15">
      <c r="N349" s="49"/>
      <c r="O349" s="49"/>
    </row>
    <row r="350" spans="14:15">
      <c r="N350" s="49"/>
      <c r="O350" s="49"/>
    </row>
    <row r="351" spans="14:15">
      <c r="N351" s="49"/>
      <c r="O351" s="49"/>
    </row>
    <row r="352" spans="14:15">
      <c r="N352" s="49"/>
      <c r="O352" s="49"/>
    </row>
    <row r="353" spans="14:15">
      <c r="N353" s="49"/>
      <c r="O353" s="49"/>
    </row>
    <row r="354" spans="14:15">
      <c r="N354" s="49"/>
      <c r="O354" s="49"/>
    </row>
    <row r="355" spans="14:15">
      <c r="N355" s="49"/>
      <c r="O355" s="49"/>
    </row>
    <row r="356" spans="14:15">
      <c r="N356" s="49"/>
      <c r="O356" s="49"/>
    </row>
    <row r="357" spans="14:15">
      <c r="N357" s="49"/>
      <c r="O357" s="49"/>
    </row>
    <row r="358" spans="14:15">
      <c r="N358" s="49"/>
      <c r="O358" s="49"/>
    </row>
    <row r="359" spans="14:15">
      <c r="N359" s="49"/>
      <c r="O359" s="49"/>
    </row>
    <row r="360" spans="14:15">
      <c r="N360" s="49"/>
      <c r="O360" s="49"/>
    </row>
    <row r="361" spans="14:15">
      <c r="N361" s="49"/>
      <c r="O361" s="49"/>
    </row>
    <row r="362" spans="14:15">
      <c r="N362" s="49"/>
      <c r="O362" s="49"/>
    </row>
    <row r="363" spans="14:15">
      <c r="N363" s="49"/>
      <c r="O363" s="49"/>
    </row>
    <row r="364" spans="14:15">
      <c r="N364" s="49"/>
      <c r="O364" s="49"/>
    </row>
    <row r="365" spans="14:15">
      <c r="N365" s="49"/>
      <c r="O365" s="49"/>
    </row>
    <row r="366" spans="14:15">
      <c r="N366" s="49"/>
      <c r="O366" s="49"/>
    </row>
    <row r="367" spans="14:15">
      <c r="N367" s="49"/>
      <c r="O367" s="49"/>
    </row>
    <row r="368" spans="14:15">
      <c r="N368" s="49"/>
      <c r="O368" s="49"/>
    </row>
    <row r="369" spans="14:15">
      <c r="N369" s="49"/>
      <c r="O369" s="49"/>
    </row>
    <row r="370" spans="14:15">
      <c r="N370" s="49"/>
      <c r="O370" s="49"/>
    </row>
    <row r="371" spans="14:15">
      <c r="N371" s="49"/>
      <c r="O371" s="49"/>
    </row>
    <row r="372" spans="14:15">
      <c r="N372" s="49"/>
      <c r="O372" s="49"/>
    </row>
    <row r="373" spans="14:15">
      <c r="N373" s="49"/>
      <c r="O373" s="49"/>
    </row>
    <row r="374" spans="14:15">
      <c r="N374" s="49"/>
      <c r="O374" s="49"/>
    </row>
    <row r="375" spans="14:15">
      <c r="N375" s="49"/>
      <c r="O375" s="49"/>
    </row>
    <row r="376" spans="14:15">
      <c r="N376" s="49"/>
      <c r="O376" s="49"/>
    </row>
    <row r="377" spans="14:15">
      <c r="N377" s="49"/>
      <c r="O377" s="49"/>
    </row>
    <row r="378" spans="14:15">
      <c r="N378" s="49"/>
      <c r="O378" s="49"/>
    </row>
    <row r="379" spans="14:15">
      <c r="N379" s="49"/>
      <c r="O379" s="49"/>
    </row>
    <row r="380" spans="14:15">
      <c r="N380" s="49"/>
      <c r="O380" s="49"/>
    </row>
    <row r="381" spans="14:15">
      <c r="N381" s="49"/>
      <c r="O381" s="49"/>
    </row>
    <row r="382" spans="14:15">
      <c r="N382" s="49"/>
      <c r="O382" s="49"/>
    </row>
    <row r="383" spans="14:15">
      <c r="N383" s="49"/>
      <c r="O383" s="49"/>
    </row>
    <row r="384" spans="14:15">
      <c r="N384" s="49"/>
      <c r="O384" s="49"/>
    </row>
    <row r="385" spans="14:15">
      <c r="N385" s="49"/>
      <c r="O385" s="49"/>
    </row>
    <row r="386" spans="14:15">
      <c r="N386" s="49"/>
      <c r="O386" s="49"/>
    </row>
    <row r="387" spans="14:15">
      <c r="N387" s="49"/>
      <c r="O387" s="49"/>
    </row>
    <row r="388" spans="14:15">
      <c r="N388" s="49"/>
      <c r="O388" s="49"/>
    </row>
    <row r="389" spans="14:15">
      <c r="N389" s="49"/>
      <c r="O389" s="49"/>
    </row>
    <row r="390" spans="14:15">
      <c r="N390" s="49"/>
      <c r="O390" s="49"/>
    </row>
    <row r="391" spans="14:15">
      <c r="N391" s="49"/>
      <c r="O391" s="49"/>
    </row>
    <row r="392" spans="14:15">
      <c r="N392" s="49"/>
      <c r="O392" s="49"/>
    </row>
    <row r="393" spans="14:15">
      <c r="N393" s="49"/>
      <c r="O393" s="49"/>
    </row>
    <row r="394" spans="14:15">
      <c r="N394" s="49"/>
      <c r="O394" s="49"/>
    </row>
    <row r="395" spans="14:15">
      <c r="N395" s="49"/>
      <c r="O395" s="49"/>
    </row>
    <row r="396" spans="14:15">
      <c r="N396" s="49"/>
      <c r="O396" s="49"/>
    </row>
    <row r="397" spans="14:15">
      <c r="N397" s="49"/>
      <c r="O397" s="49"/>
    </row>
    <row r="398" spans="14:15">
      <c r="N398" s="49"/>
      <c r="O398" s="49"/>
    </row>
    <row r="399" spans="14:15">
      <c r="N399" s="49"/>
      <c r="O399" s="49"/>
    </row>
    <row r="400" spans="14:15">
      <c r="N400" s="49"/>
      <c r="O400" s="49"/>
    </row>
    <row r="401" spans="14:15">
      <c r="N401" s="49"/>
      <c r="O401" s="49"/>
    </row>
    <row r="402" spans="14:15">
      <c r="N402" s="49"/>
      <c r="O402" s="49"/>
    </row>
    <row r="403" spans="14:15">
      <c r="N403" s="49"/>
      <c r="O403" s="49"/>
    </row>
    <row r="404" spans="14:15">
      <c r="N404" s="49"/>
      <c r="O404" s="49"/>
    </row>
    <row r="405" spans="14:15">
      <c r="N405" s="49"/>
      <c r="O405" s="49"/>
    </row>
    <row r="406" spans="14:15">
      <c r="N406" s="49"/>
      <c r="O406" s="49"/>
    </row>
    <row r="407" spans="14:15">
      <c r="N407" s="49"/>
      <c r="O407" s="49"/>
    </row>
    <row r="408" spans="14:15">
      <c r="N408" s="49"/>
      <c r="O408" s="49"/>
    </row>
    <row r="409" spans="14:15">
      <c r="N409" s="49"/>
      <c r="O409" s="49"/>
    </row>
    <row r="410" spans="14:15">
      <c r="N410" s="49"/>
      <c r="O410" s="49"/>
    </row>
    <row r="411" spans="14:15">
      <c r="N411" s="49"/>
      <c r="O411" s="49"/>
    </row>
    <row r="412" spans="14:15">
      <c r="N412" s="49"/>
      <c r="O412" s="49"/>
    </row>
    <row r="413" spans="14:15">
      <c r="N413" s="49"/>
      <c r="O413" s="49"/>
    </row>
    <row r="414" spans="14:15">
      <c r="N414" s="49"/>
      <c r="O414" s="49"/>
    </row>
    <row r="415" spans="14:15">
      <c r="N415" s="49"/>
      <c r="O415" s="49"/>
    </row>
    <row r="416" spans="14:15">
      <c r="N416" s="49"/>
      <c r="O416" s="49"/>
    </row>
    <row r="417" spans="14:15">
      <c r="N417" s="49"/>
      <c r="O417" s="49"/>
    </row>
    <row r="418" spans="14:15">
      <c r="N418" s="49"/>
      <c r="O418" s="49"/>
    </row>
    <row r="419" spans="14:15">
      <c r="N419" s="49"/>
      <c r="O419" s="49"/>
    </row>
    <row r="420" spans="14:15">
      <c r="N420" s="49"/>
      <c r="O420" s="49"/>
    </row>
    <row r="421" spans="14:15">
      <c r="N421" s="49"/>
      <c r="O421" s="49"/>
    </row>
    <row r="422" spans="14:15">
      <c r="N422" s="49"/>
      <c r="O422" s="49"/>
    </row>
    <row r="423" spans="14:15">
      <c r="N423" s="49"/>
      <c r="O423" s="49"/>
    </row>
    <row r="424" spans="14:15">
      <c r="N424" s="49"/>
      <c r="O424" s="49"/>
    </row>
    <row r="425" spans="14:15">
      <c r="N425" s="49"/>
      <c r="O425" s="49"/>
    </row>
    <row r="426" spans="14:15">
      <c r="N426" s="49"/>
      <c r="O426" s="49"/>
    </row>
    <row r="427" spans="14:15">
      <c r="N427" s="49"/>
      <c r="O427" s="49"/>
    </row>
    <row r="428" spans="14:15">
      <c r="N428" s="49"/>
      <c r="O428" s="49"/>
    </row>
    <row r="429" spans="14:15">
      <c r="N429" s="49"/>
      <c r="O429" s="49"/>
    </row>
    <row r="430" spans="14:15">
      <c r="N430" s="49"/>
      <c r="O430" s="49"/>
    </row>
    <row r="431" spans="14:15">
      <c r="N431" s="49"/>
      <c r="O431" s="49"/>
    </row>
    <row r="432" spans="14:15">
      <c r="N432" s="49"/>
      <c r="O432" s="49"/>
    </row>
    <row r="433" spans="14:15">
      <c r="N433" s="49"/>
      <c r="O433" s="49"/>
    </row>
    <row r="434" spans="14:15">
      <c r="N434" s="49"/>
      <c r="O434" s="49"/>
    </row>
    <row r="435" spans="14:15">
      <c r="N435" s="49"/>
      <c r="O435" s="49"/>
    </row>
    <row r="436" spans="14:15">
      <c r="N436" s="49"/>
      <c r="O436" s="49"/>
    </row>
    <row r="437" spans="14:15">
      <c r="N437" s="49"/>
      <c r="O437" s="49"/>
    </row>
    <row r="438" spans="14:15">
      <c r="N438" s="49"/>
      <c r="O438" s="49"/>
    </row>
    <row r="439" spans="14:15">
      <c r="N439" s="49"/>
      <c r="O439" s="49"/>
    </row>
    <row r="440" spans="14:15">
      <c r="N440" s="49"/>
      <c r="O440" s="49"/>
    </row>
    <row r="441" spans="14:15">
      <c r="N441" s="49"/>
      <c r="O441" s="49"/>
    </row>
    <row r="442" spans="14:15">
      <c r="N442" s="49"/>
      <c r="O442" s="49"/>
    </row>
    <row r="443" spans="14:15">
      <c r="N443" s="49"/>
      <c r="O443" s="49"/>
    </row>
    <row r="444" spans="14:15">
      <c r="N444" s="49"/>
      <c r="O444" s="49"/>
    </row>
    <row r="445" spans="14:15">
      <c r="N445" s="49"/>
      <c r="O445" s="49"/>
    </row>
    <row r="446" spans="14:15">
      <c r="N446" s="49"/>
      <c r="O446" s="49"/>
    </row>
    <row r="447" spans="14:15">
      <c r="N447" s="49"/>
      <c r="O447" s="49"/>
    </row>
    <row r="448" spans="14:15">
      <c r="N448" s="49"/>
      <c r="O448" s="49"/>
    </row>
    <row r="449" spans="14:15">
      <c r="N449" s="49"/>
      <c r="O449" s="49"/>
    </row>
    <row r="450" spans="14:15">
      <c r="N450" s="49"/>
      <c r="O450" s="49"/>
    </row>
    <row r="451" spans="14:15">
      <c r="N451" s="49"/>
      <c r="O451" s="49"/>
    </row>
    <row r="452" spans="14:15">
      <c r="N452" s="49"/>
      <c r="O452" s="49"/>
    </row>
    <row r="453" spans="14:15">
      <c r="N453" s="49"/>
      <c r="O453" s="49"/>
    </row>
    <row r="454" spans="14:15">
      <c r="N454" s="49"/>
      <c r="O454" s="49"/>
    </row>
    <row r="455" spans="14:15">
      <c r="N455" s="49"/>
      <c r="O455" s="49"/>
    </row>
    <row r="456" spans="14:15">
      <c r="N456" s="49"/>
      <c r="O456" s="49"/>
    </row>
    <row r="457" spans="14:15">
      <c r="N457" s="49"/>
      <c r="O457" s="49"/>
    </row>
    <row r="458" spans="14:15">
      <c r="N458" s="49"/>
      <c r="O458" s="49"/>
    </row>
    <row r="459" spans="14:15">
      <c r="N459" s="49"/>
      <c r="O459" s="49"/>
    </row>
    <row r="460" spans="14:15">
      <c r="N460" s="49"/>
      <c r="O460" s="49"/>
    </row>
    <row r="461" spans="14:15">
      <c r="N461" s="49"/>
      <c r="O461" s="49"/>
    </row>
    <row r="462" spans="14:15">
      <c r="N462" s="49"/>
      <c r="O462" s="49"/>
    </row>
    <row r="463" spans="14:15">
      <c r="N463" s="49"/>
      <c r="O463" s="49"/>
    </row>
    <row r="464" spans="14:15">
      <c r="N464" s="49"/>
      <c r="O464" s="49"/>
    </row>
    <row r="465" spans="14:15">
      <c r="N465" s="49"/>
      <c r="O465" s="49"/>
    </row>
    <row r="466" spans="14:15">
      <c r="N466" s="49"/>
      <c r="O466" s="49"/>
    </row>
    <row r="467" spans="14:15">
      <c r="N467" s="49"/>
      <c r="O467" s="49"/>
    </row>
    <row r="468" spans="14:15">
      <c r="N468" s="49"/>
      <c r="O468" s="49"/>
    </row>
    <row r="469" spans="14:15">
      <c r="N469" s="49"/>
      <c r="O469" s="49"/>
    </row>
    <row r="470" spans="14:15">
      <c r="N470" s="49"/>
      <c r="O470" s="49"/>
    </row>
    <row r="471" spans="14:15">
      <c r="N471" s="49"/>
      <c r="O471" s="49"/>
    </row>
    <row r="472" spans="14:15">
      <c r="N472" s="49"/>
      <c r="O472" s="49"/>
    </row>
    <row r="473" spans="14:15">
      <c r="N473" s="49"/>
      <c r="O473" s="49"/>
    </row>
    <row r="474" spans="14:15">
      <c r="N474" s="49"/>
      <c r="O474" s="49"/>
    </row>
    <row r="475" spans="14:15">
      <c r="N475" s="49"/>
      <c r="O475" s="49"/>
    </row>
    <row r="476" spans="14:15">
      <c r="N476" s="49"/>
      <c r="O476" s="49"/>
    </row>
    <row r="477" spans="14:15">
      <c r="N477" s="49"/>
      <c r="O477" s="49"/>
    </row>
    <row r="478" spans="14:15">
      <c r="N478" s="49"/>
      <c r="O478" s="49"/>
    </row>
    <row r="479" spans="14:15">
      <c r="N479" s="49"/>
      <c r="O479" s="49"/>
    </row>
    <row r="480" spans="14:15">
      <c r="N480" s="49"/>
      <c r="O480" s="49"/>
    </row>
    <row r="481" spans="14:15">
      <c r="N481" s="49"/>
      <c r="O481" s="49"/>
    </row>
    <row r="482" spans="14:15">
      <c r="N482" s="49"/>
      <c r="O482" s="49"/>
    </row>
    <row r="483" spans="14:15">
      <c r="N483" s="49"/>
      <c r="O483" s="49"/>
    </row>
    <row r="484" spans="14:15">
      <c r="N484" s="49"/>
      <c r="O484" s="49"/>
    </row>
    <row r="485" spans="14:15">
      <c r="N485" s="49"/>
      <c r="O485" s="49"/>
    </row>
    <row r="486" spans="14:15">
      <c r="N486" s="49"/>
      <c r="O486" s="49"/>
    </row>
    <row r="487" spans="14:15">
      <c r="N487" s="49"/>
      <c r="O487" s="49"/>
    </row>
    <row r="488" spans="14:15">
      <c r="N488" s="49"/>
      <c r="O488" s="49"/>
    </row>
    <row r="489" spans="14:15">
      <c r="N489" s="49"/>
      <c r="O489" s="49"/>
    </row>
    <row r="490" spans="14:15">
      <c r="N490" s="49"/>
      <c r="O490" s="49"/>
    </row>
    <row r="491" spans="14:15">
      <c r="N491" s="49"/>
      <c r="O491" s="49"/>
    </row>
    <row r="492" spans="14:15">
      <c r="N492" s="49"/>
      <c r="O492" s="49"/>
    </row>
    <row r="493" spans="14:15">
      <c r="N493" s="49"/>
      <c r="O493" s="49"/>
    </row>
    <row r="494" spans="14:15">
      <c r="N494" s="49"/>
      <c r="O494" s="49"/>
    </row>
    <row r="495" spans="14:15">
      <c r="N495" s="49"/>
      <c r="O495" s="49"/>
    </row>
    <row r="496" spans="14:15">
      <c r="N496" s="49"/>
      <c r="O496" s="49"/>
    </row>
    <row r="497" spans="14:15">
      <c r="N497" s="49"/>
      <c r="O497" s="49"/>
    </row>
    <row r="498" spans="14:15">
      <c r="N498" s="49"/>
      <c r="O498" s="49"/>
    </row>
    <row r="499" spans="14:15">
      <c r="N499" s="49"/>
      <c r="O499" s="49"/>
    </row>
    <row r="500" spans="14:15">
      <c r="N500" s="49"/>
      <c r="O500" s="49"/>
    </row>
    <row r="501" spans="14:15">
      <c r="N501" s="49"/>
      <c r="O501" s="49"/>
    </row>
    <row r="502" spans="14:15">
      <c r="N502" s="49"/>
      <c r="O502" s="49"/>
    </row>
    <row r="503" spans="14:15">
      <c r="N503" s="49"/>
      <c r="O503" s="49"/>
    </row>
    <row r="504" spans="14:15">
      <c r="N504" s="49"/>
      <c r="O504" s="49"/>
    </row>
    <row r="505" spans="14:15">
      <c r="N505" s="49"/>
      <c r="O505" s="49"/>
    </row>
    <row r="506" spans="14:15">
      <c r="N506" s="49"/>
      <c r="O506" s="49"/>
    </row>
    <row r="507" spans="14:15">
      <c r="N507" s="49"/>
      <c r="O507" s="49"/>
    </row>
    <row r="508" spans="14:15">
      <c r="N508" s="49"/>
      <c r="O508" s="49"/>
    </row>
    <row r="509" spans="14:15">
      <c r="N509" s="49"/>
      <c r="O509" s="49"/>
    </row>
    <row r="510" spans="14:15">
      <c r="N510" s="49"/>
      <c r="O510" s="49"/>
    </row>
    <row r="511" spans="14:15">
      <c r="N511" s="49"/>
      <c r="O511" s="49"/>
    </row>
    <row r="512" spans="14:15">
      <c r="N512" s="49"/>
      <c r="O512" s="49"/>
    </row>
    <row r="513" spans="14:15">
      <c r="N513" s="49"/>
      <c r="O513" s="49"/>
    </row>
    <row r="514" spans="14:15">
      <c r="N514" s="49"/>
      <c r="O514" s="49"/>
    </row>
    <row r="515" spans="14:15">
      <c r="N515" s="49"/>
      <c r="O515" s="49"/>
    </row>
    <row r="516" spans="14:15">
      <c r="N516" s="49"/>
      <c r="O516" s="49"/>
    </row>
    <row r="517" spans="14:15">
      <c r="N517" s="49"/>
      <c r="O517" s="49"/>
    </row>
    <row r="518" spans="14:15">
      <c r="N518" s="49"/>
      <c r="O518" s="49"/>
    </row>
    <row r="519" spans="14:15">
      <c r="N519" s="49"/>
      <c r="O519" s="49"/>
    </row>
    <row r="520" spans="14:15">
      <c r="N520" s="49"/>
      <c r="O520" s="49"/>
    </row>
    <row r="521" spans="14:15">
      <c r="N521" s="49"/>
      <c r="O521" s="49"/>
    </row>
  </sheetData>
  <mergeCells count="30">
    <mergeCell ref="D5:E5"/>
    <mergeCell ref="F5:I5"/>
    <mergeCell ref="L5:M5"/>
    <mergeCell ref="N5:O5"/>
    <mergeCell ref="B7:L7"/>
    <mergeCell ref="A2:P2"/>
    <mergeCell ref="D4:E4"/>
    <mergeCell ref="F4:I4"/>
    <mergeCell ref="L4:M4"/>
    <mergeCell ref="N4:O4"/>
    <mergeCell ref="L173:O173"/>
    <mergeCell ref="L174:O174"/>
    <mergeCell ref="A167:C167"/>
    <mergeCell ref="A168:C168"/>
    <mergeCell ref="A169:C169"/>
    <mergeCell ref="K172:M172"/>
    <mergeCell ref="K170:M170"/>
    <mergeCell ref="K171:M171"/>
    <mergeCell ref="K169:M169"/>
    <mergeCell ref="K166:O166"/>
    <mergeCell ref="K168:P168"/>
    <mergeCell ref="A166:C166"/>
    <mergeCell ref="B24:L24"/>
    <mergeCell ref="B163:B164"/>
    <mergeCell ref="B26:B61"/>
    <mergeCell ref="B148:B156"/>
    <mergeCell ref="B157:B159"/>
    <mergeCell ref="B160:B162"/>
    <mergeCell ref="B62:B74"/>
    <mergeCell ref="B75:B147"/>
  </mergeCells>
  <pageMargins left="0.7" right="0.7" top="0.75" bottom="0.75" header="0.3" footer="0.3"/>
  <pageSetup scale="3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21DEE76C-A641-4165-8CD2-AECBA622BB11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ESTIMATE</vt:lpstr>
      <vt:lpstr>ESTIMATE!Print_Area</vt:lpstr>
      <vt:lpstr>SUMMARY!Print_Area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zeeshan meraj</cp:lastModifiedBy>
  <cp:lastPrinted>2020-09-10T21:20:00Z</cp:lastPrinted>
  <dcterms:created xsi:type="dcterms:W3CDTF">2018-05-17T19:16:00Z</dcterms:created>
  <dcterms:modified xsi:type="dcterms:W3CDTF">2026-06-09T17:23:52Z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ICV">
    <vt:lpwstr>0405DEA18B68449D8537BD939DD57EFC</vt:lpwstr>
  </property>
  <property fmtid="{D5CDD505-2E9C-101B-9397-08002B2CF9AE}" pid="4" name="KSOProductBuildVer">
    <vt:lpwstr>1033-12.2.0.18911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LinkedDataId">
    <vt:lpwstr>{21DEE76C-A641-4165-8CD2-AECBA622BB11}</vt:lpwstr>
  </property>
</Properties>
</file>