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kamboh\2. Mehran Pricing\"/>
    </mc:Choice>
  </mc:AlternateContent>
  <xr:revisionPtr revIDLastSave="0" documentId="13_ncr:1_{973FD36A-BAAC-479F-90DD-7FB31097C5A8}" xr6:coauthVersionLast="47" xr6:coauthVersionMax="47" xr10:uidLastSave="{00000000-0000-0000-0000-000000000000}"/>
  <bookViews>
    <workbookView xWindow="20370" yWindow="-120" windowWidth="29040" windowHeight="15840" tabRatio="827" activeTab="1" xr2:uid="{00000000-000D-0000-FFFF-FFFF00000000}"/>
  </bookViews>
  <sheets>
    <sheet name="SUMMARY" sheetId="3" r:id="rId1"/>
    <sheet name="ESTIMATE" sheetId="2" r:id="rId2"/>
  </sheets>
  <definedNames>
    <definedName name="_xlnm._FilterDatabase" localSheetId="1" hidden="1">ESTIMATE!$B$26:$P$148</definedName>
    <definedName name="_xlnm.Print_Area" localSheetId="1">ESTIMATE!$A$8:$P$150</definedName>
    <definedName name="_xlnm.Print_Area" localSheetId="0">SUMMARY!$A$1:$M$23</definedName>
    <definedName name="_xlnm.Print_Titles" localSheetId="1">ESTIMATE!#REF!</definedName>
    <definedName name="_xlnm.Print_Titles" localSheetId="0">SUMMARY!$7:$7</definedName>
    <definedName name="Z_5D814AB1_BC97_4AEA_A097_E3C150B3E44D_.wvu.PrintArea" localSheetId="1" hidden="1">ESTIMATE!$A$8:$P$150</definedName>
    <definedName name="Z_5D814AB1_BC97_4AEA_A097_E3C150B3E44D_.wvu.PrintArea" localSheetId="0" hidden="1">SUMMARY!$A$1:$M$23</definedName>
    <definedName name="Z_5D814AB1_BC97_4AEA_A097_E3C150B3E44D_.wvu.PrintTitles" localSheetId="1" hidden="1">ESTIMATE!#REF!</definedName>
    <definedName name="Z_5D814AB1_BC97_4AEA_A097_E3C150B3E44D_.wvu.PrintTitles" localSheetId="0" hidden="1">SUMMARY!$7:$7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2" l="1"/>
  <c r="N22" i="2"/>
  <c r="F22" i="2"/>
  <c r="I22" i="2" s="1"/>
  <c r="N21" i="2"/>
  <c r="F21" i="2"/>
  <c r="I21" i="2" s="1"/>
  <c r="N20" i="2"/>
  <c r="F20" i="2"/>
  <c r="I20" i="2" s="1"/>
  <c r="N19" i="2"/>
  <c r="F19" i="2"/>
  <c r="I19" i="2" s="1"/>
  <c r="N18" i="2"/>
  <c r="F18" i="2"/>
  <c r="I18" i="2" s="1"/>
  <c r="N17" i="2"/>
  <c r="F17" i="2"/>
  <c r="I17" i="2" s="1"/>
  <c r="N16" i="2"/>
  <c r="F16" i="2"/>
  <c r="I16" i="2" s="1"/>
  <c r="N15" i="2"/>
  <c r="F15" i="2"/>
  <c r="I15" i="2" s="1"/>
  <c r="N14" i="2"/>
  <c r="F14" i="2"/>
  <c r="I14" i="2" s="1"/>
  <c r="N13" i="2"/>
  <c r="F13" i="2"/>
  <c r="I13" i="2" s="1"/>
  <c r="N11" i="2"/>
  <c r="F11" i="2"/>
  <c r="I11" i="2" s="1"/>
  <c r="N10" i="2"/>
  <c r="F10" i="2"/>
  <c r="I10" i="2" s="1"/>
  <c r="A26" i="2"/>
  <c r="M27" i="2"/>
  <c r="F27" i="2"/>
  <c r="O13" i="2" l="1"/>
  <c r="O19" i="2"/>
  <c r="O10" i="2"/>
  <c r="O15" i="2"/>
  <c r="O17" i="2"/>
  <c r="O21" i="2"/>
  <c r="O11" i="2"/>
  <c r="O14" i="2"/>
  <c r="O16" i="2"/>
  <c r="O18" i="2"/>
  <c r="O20" i="2"/>
  <c r="O22" i="2"/>
  <c r="K27" i="2"/>
  <c r="L27" i="2" s="1"/>
  <c r="I27" i="2"/>
  <c r="O27" i="2" s="1"/>
  <c r="P27" i="2" s="1"/>
  <c r="A120" i="2"/>
  <c r="A125" i="2"/>
  <c r="A126" i="2"/>
  <c r="F122" i="2"/>
  <c r="I122" i="2" s="1"/>
  <c r="M122" i="2"/>
  <c r="N122" i="2"/>
  <c r="F123" i="2"/>
  <c r="I123" i="2" s="1"/>
  <c r="M123" i="2"/>
  <c r="N123" i="2"/>
  <c r="K123" i="2" s="1"/>
  <c r="L123" i="2" s="1"/>
  <c r="F124" i="2"/>
  <c r="I124" i="2" s="1"/>
  <c r="M124" i="2"/>
  <c r="N124" i="2"/>
  <c r="O122" i="2" l="1"/>
  <c r="P122" i="2" s="1"/>
  <c r="K122" i="2"/>
  <c r="L122" i="2" s="1"/>
  <c r="K124" i="2"/>
  <c r="L124" i="2" s="1"/>
  <c r="O124" i="2"/>
  <c r="P124" i="2" s="1"/>
  <c r="O123" i="2"/>
  <c r="P123" i="2" s="1"/>
  <c r="N115" i="2"/>
  <c r="M115" i="2"/>
  <c r="F115" i="2"/>
  <c r="A87" i="2"/>
  <c r="A92" i="2"/>
  <c r="N91" i="2"/>
  <c r="M91" i="2"/>
  <c r="F91" i="2"/>
  <c r="I91" i="2" s="1"/>
  <c r="N90" i="2"/>
  <c r="M90" i="2"/>
  <c r="F90" i="2"/>
  <c r="I90" i="2" s="1"/>
  <c r="N89" i="2"/>
  <c r="M89" i="2"/>
  <c r="F89" i="2"/>
  <c r="N88" i="2"/>
  <c r="M88" i="2"/>
  <c r="F88" i="2"/>
  <c r="N69" i="2"/>
  <c r="M69" i="2"/>
  <c r="F69" i="2"/>
  <c r="A44" i="2"/>
  <c r="N29" i="2"/>
  <c r="M29" i="2"/>
  <c r="F29" i="2"/>
  <c r="I29" i="2" s="1"/>
  <c r="N30" i="2"/>
  <c r="M30" i="2"/>
  <c r="F30" i="2"/>
  <c r="N31" i="2"/>
  <c r="M31" i="2"/>
  <c r="F31" i="2"/>
  <c r="N32" i="2"/>
  <c r="M32" i="2"/>
  <c r="F32" i="2"/>
  <c r="N33" i="2"/>
  <c r="M33" i="2"/>
  <c r="F33" i="2"/>
  <c r="N34" i="2"/>
  <c r="M34" i="2"/>
  <c r="F34" i="2"/>
  <c r="N35" i="2"/>
  <c r="M35" i="2"/>
  <c r="F35" i="2"/>
  <c r="N36" i="2"/>
  <c r="M36" i="2"/>
  <c r="F36" i="2"/>
  <c r="I36" i="2" s="1"/>
  <c r="N37" i="2"/>
  <c r="M37" i="2"/>
  <c r="F37" i="2"/>
  <c r="N38" i="2"/>
  <c r="M38" i="2"/>
  <c r="F38" i="2"/>
  <c r="I38" i="2" s="1"/>
  <c r="N39" i="2"/>
  <c r="M39" i="2"/>
  <c r="F39" i="2"/>
  <c r="I39" i="2" s="1"/>
  <c r="N40" i="2"/>
  <c r="M40" i="2"/>
  <c r="F40" i="2"/>
  <c r="I40" i="2" s="1"/>
  <c r="N41" i="2"/>
  <c r="M41" i="2"/>
  <c r="F41" i="2"/>
  <c r="I41" i="2" s="1"/>
  <c r="N42" i="2"/>
  <c r="M42" i="2"/>
  <c r="F42" i="2"/>
  <c r="I42" i="2" s="1"/>
  <c r="N43" i="2"/>
  <c r="M43" i="2"/>
  <c r="F43" i="2"/>
  <c r="I43" i="2" s="1"/>
  <c r="N28" i="2"/>
  <c r="M28" i="2"/>
  <c r="F28" i="2"/>
  <c r="K43" i="2" l="1"/>
  <c r="L43" i="2" s="1"/>
  <c r="K39" i="2"/>
  <c r="L39" i="2" s="1"/>
  <c r="I115" i="2"/>
  <c r="O115" i="2" s="1"/>
  <c r="P115" i="2" s="1"/>
  <c r="K115" i="2"/>
  <c r="L115" i="2" s="1"/>
  <c r="K38" i="2"/>
  <c r="L38" i="2" s="1"/>
  <c r="K89" i="2"/>
  <c r="L89" i="2" s="1"/>
  <c r="O90" i="2"/>
  <c r="P90" i="2" s="1"/>
  <c r="I88" i="2"/>
  <c r="O88" i="2" s="1"/>
  <c r="P88" i="2" s="1"/>
  <c r="O91" i="2"/>
  <c r="P91" i="2" s="1"/>
  <c r="K91" i="2"/>
  <c r="L91" i="2" s="1"/>
  <c r="K88" i="2"/>
  <c r="L88" i="2" s="1"/>
  <c r="I89" i="2"/>
  <c r="O89" i="2" s="1"/>
  <c r="P89" i="2" s="1"/>
  <c r="K90" i="2"/>
  <c r="L90" i="2" s="1"/>
  <c r="I69" i="2"/>
  <c r="O69" i="2" s="1"/>
  <c r="P69" i="2" s="1"/>
  <c r="K69" i="2"/>
  <c r="L69" i="2" s="1"/>
  <c r="K41" i="2"/>
  <c r="L41" i="2" s="1"/>
  <c r="K29" i="2"/>
  <c r="L29" i="2" s="1"/>
  <c r="O43" i="2"/>
  <c r="P43" i="2" s="1"/>
  <c r="O40" i="2"/>
  <c r="P40" i="2" s="1"/>
  <c r="O39" i="2"/>
  <c r="P39" i="2" s="1"/>
  <c r="O38" i="2"/>
  <c r="P38" i="2" s="1"/>
  <c r="O41" i="2"/>
  <c r="P41" i="2" s="1"/>
  <c r="O42" i="2"/>
  <c r="P42" i="2" s="1"/>
  <c r="K42" i="2"/>
  <c r="L42" i="2" s="1"/>
  <c r="K40" i="2"/>
  <c r="L40" i="2" s="1"/>
  <c r="O29" i="2"/>
  <c r="P29" i="2" s="1"/>
  <c r="I30" i="2"/>
  <c r="O30" i="2" s="1"/>
  <c r="P30" i="2" s="1"/>
  <c r="K30" i="2"/>
  <c r="L30" i="2" s="1"/>
  <c r="I31" i="2"/>
  <c r="O31" i="2" s="1"/>
  <c r="P31" i="2" s="1"/>
  <c r="K31" i="2"/>
  <c r="L31" i="2" s="1"/>
  <c r="I32" i="2"/>
  <c r="O32" i="2" s="1"/>
  <c r="P32" i="2" s="1"/>
  <c r="K32" i="2"/>
  <c r="L32" i="2" s="1"/>
  <c r="K33" i="2"/>
  <c r="L33" i="2" s="1"/>
  <c r="I33" i="2"/>
  <c r="O33" i="2" s="1"/>
  <c r="P33" i="2" s="1"/>
  <c r="I34" i="2"/>
  <c r="O34" i="2" s="1"/>
  <c r="P34" i="2" s="1"/>
  <c r="K34" i="2"/>
  <c r="L34" i="2" s="1"/>
  <c r="I35" i="2"/>
  <c r="O35" i="2" s="1"/>
  <c r="P35" i="2" s="1"/>
  <c r="K35" i="2"/>
  <c r="L35" i="2" s="1"/>
  <c r="O36" i="2"/>
  <c r="P36" i="2" s="1"/>
  <c r="K36" i="2"/>
  <c r="L36" i="2" s="1"/>
  <c r="I37" i="2"/>
  <c r="O37" i="2" s="1"/>
  <c r="P37" i="2" s="1"/>
  <c r="K37" i="2"/>
  <c r="L37" i="2" s="1"/>
  <c r="I28" i="2"/>
  <c r="O28" i="2" s="1"/>
  <c r="P28" i="2" s="1"/>
  <c r="K28" i="2"/>
  <c r="L28" i="2" s="1"/>
  <c r="F107" i="2"/>
  <c r="I107" i="2" s="1"/>
  <c r="N121" i="2"/>
  <c r="M121" i="2"/>
  <c r="F121" i="2"/>
  <c r="A111" i="2"/>
  <c r="N55" i="2"/>
  <c r="M55" i="2"/>
  <c r="F55" i="2"/>
  <c r="N54" i="2"/>
  <c r="M54" i="2"/>
  <c r="F54" i="2"/>
  <c r="I54" i="2" s="1"/>
  <c r="N53" i="2"/>
  <c r="M53" i="2"/>
  <c r="F53" i="2"/>
  <c r="I53" i="2" s="1"/>
  <c r="N52" i="2"/>
  <c r="M52" i="2"/>
  <c r="F52" i="2"/>
  <c r="I52" i="2" s="1"/>
  <c r="N51" i="2"/>
  <c r="M51" i="2"/>
  <c r="F51" i="2"/>
  <c r="N50" i="2"/>
  <c r="M50" i="2"/>
  <c r="F50" i="2"/>
  <c r="I50" i="2" s="1"/>
  <c r="N49" i="2"/>
  <c r="M49" i="2"/>
  <c r="F49" i="2"/>
  <c r="I49" i="2" s="1"/>
  <c r="N48" i="2"/>
  <c r="M48" i="2"/>
  <c r="F48" i="2"/>
  <c r="I48" i="2" s="1"/>
  <c r="N47" i="2"/>
  <c r="M47" i="2"/>
  <c r="F47" i="2"/>
  <c r="N46" i="2"/>
  <c r="M46" i="2"/>
  <c r="F46" i="2"/>
  <c r="I46" i="2" s="1"/>
  <c r="N45" i="2"/>
  <c r="M45" i="2"/>
  <c r="F45" i="2"/>
  <c r="N61" i="2"/>
  <c r="M61" i="2"/>
  <c r="F61" i="2"/>
  <c r="I61" i="2" s="1"/>
  <c r="N60" i="2"/>
  <c r="M60" i="2"/>
  <c r="F60" i="2"/>
  <c r="I60" i="2" s="1"/>
  <c r="N59" i="2"/>
  <c r="M59" i="2"/>
  <c r="F59" i="2"/>
  <c r="I59" i="2" s="1"/>
  <c r="N58" i="2"/>
  <c r="M58" i="2"/>
  <c r="F58" i="2"/>
  <c r="N57" i="2"/>
  <c r="M57" i="2"/>
  <c r="F57" i="2"/>
  <c r="I57" i="2" s="1"/>
  <c r="N56" i="2"/>
  <c r="M56" i="2"/>
  <c r="F56" i="2"/>
  <c r="I56" i="2" s="1"/>
  <c r="N99" i="2"/>
  <c r="M99" i="2"/>
  <c r="F99" i="2"/>
  <c r="N98" i="2"/>
  <c r="M98" i="2"/>
  <c r="F98" i="2"/>
  <c r="I98" i="2" s="1"/>
  <c r="N97" i="2"/>
  <c r="M97" i="2"/>
  <c r="F97" i="2"/>
  <c r="I97" i="2" s="1"/>
  <c r="N96" i="2"/>
  <c r="M96" i="2"/>
  <c r="F96" i="2"/>
  <c r="I96" i="2" s="1"/>
  <c r="N95" i="2"/>
  <c r="M95" i="2"/>
  <c r="F95" i="2"/>
  <c r="N94" i="2"/>
  <c r="M94" i="2"/>
  <c r="F94" i="2"/>
  <c r="N93" i="2"/>
  <c r="M93" i="2"/>
  <c r="F93" i="2"/>
  <c r="I93" i="2" s="1"/>
  <c r="N105" i="2"/>
  <c r="M105" i="2"/>
  <c r="F105" i="2"/>
  <c r="N104" i="2"/>
  <c r="M104" i="2"/>
  <c r="F104" i="2"/>
  <c r="I104" i="2" s="1"/>
  <c r="N103" i="2"/>
  <c r="M103" i="2"/>
  <c r="F103" i="2"/>
  <c r="I103" i="2" s="1"/>
  <c r="N102" i="2"/>
  <c r="M102" i="2"/>
  <c r="F102" i="2"/>
  <c r="I102" i="2" s="1"/>
  <c r="N101" i="2"/>
  <c r="M101" i="2"/>
  <c r="F101" i="2"/>
  <c r="N100" i="2"/>
  <c r="M100" i="2"/>
  <c r="F100" i="2"/>
  <c r="I100" i="2" s="1"/>
  <c r="N110" i="2"/>
  <c r="M110" i="2"/>
  <c r="F110" i="2"/>
  <c r="I110" i="2" s="1"/>
  <c r="N109" i="2"/>
  <c r="M109" i="2"/>
  <c r="F109" i="2"/>
  <c r="I109" i="2" s="1"/>
  <c r="N108" i="2"/>
  <c r="M108" i="2"/>
  <c r="F108" i="2"/>
  <c r="N107" i="2"/>
  <c r="M107" i="2"/>
  <c r="N106" i="2"/>
  <c r="M106" i="2"/>
  <c r="F106" i="2"/>
  <c r="I106" i="2" s="1"/>
  <c r="N127" i="2"/>
  <c r="M127" i="2"/>
  <c r="F127" i="2"/>
  <c r="N128" i="2"/>
  <c r="M128" i="2"/>
  <c r="F128" i="2"/>
  <c r="I128" i="2" s="1"/>
  <c r="N129" i="2"/>
  <c r="M129" i="2"/>
  <c r="F129" i="2"/>
  <c r="I129" i="2" s="1"/>
  <c r="N130" i="2"/>
  <c r="M130" i="2"/>
  <c r="F130" i="2"/>
  <c r="A132" i="2"/>
  <c r="A133" i="2"/>
  <c r="A134" i="2"/>
  <c r="A135" i="2"/>
  <c r="A138" i="2"/>
  <c r="N137" i="2"/>
  <c r="M137" i="2"/>
  <c r="F137" i="2"/>
  <c r="N136" i="2"/>
  <c r="M136" i="2"/>
  <c r="F136" i="2"/>
  <c r="I136" i="2" s="1"/>
  <c r="N113" i="2"/>
  <c r="M113" i="2"/>
  <c r="F113" i="2"/>
  <c r="N112" i="2"/>
  <c r="M112" i="2"/>
  <c r="F112" i="2"/>
  <c r="A72" i="2"/>
  <c r="N80" i="2"/>
  <c r="M80" i="2"/>
  <c r="F80" i="2"/>
  <c r="N79" i="2"/>
  <c r="M79" i="2"/>
  <c r="F79" i="2"/>
  <c r="I79" i="2" s="1"/>
  <c r="N78" i="2"/>
  <c r="M78" i="2"/>
  <c r="F78" i="2"/>
  <c r="I78" i="2" s="1"/>
  <c r="N77" i="2"/>
  <c r="M77" i="2"/>
  <c r="F77" i="2"/>
  <c r="N76" i="2"/>
  <c r="M76" i="2"/>
  <c r="F76" i="2"/>
  <c r="I76" i="2" s="1"/>
  <c r="N75" i="2"/>
  <c r="M75" i="2"/>
  <c r="F75" i="2"/>
  <c r="I75" i="2" s="1"/>
  <c r="N74" i="2"/>
  <c r="M74" i="2"/>
  <c r="F74" i="2"/>
  <c r="I74" i="2" s="1"/>
  <c r="N73" i="2"/>
  <c r="M73" i="2"/>
  <c r="F73" i="2"/>
  <c r="I127" i="2" l="1"/>
  <c r="I121" i="2"/>
  <c r="I112" i="2"/>
  <c r="O112" i="2" s="1"/>
  <c r="P112" i="2" s="1"/>
  <c r="O121" i="2"/>
  <c r="P121" i="2" s="1"/>
  <c r="K121" i="2"/>
  <c r="L121" i="2" s="1"/>
  <c r="K46" i="2"/>
  <c r="L46" i="2" s="1"/>
  <c r="K45" i="2"/>
  <c r="L45" i="2" s="1"/>
  <c r="K56" i="2"/>
  <c r="L56" i="2" s="1"/>
  <c r="K60" i="2"/>
  <c r="L60" i="2" s="1"/>
  <c r="K49" i="2"/>
  <c r="L49" i="2" s="1"/>
  <c r="K53" i="2"/>
  <c r="L53" i="2" s="1"/>
  <c r="O60" i="2"/>
  <c r="P60" i="2" s="1"/>
  <c r="I45" i="2"/>
  <c r="O45" i="2" s="1"/>
  <c r="O48" i="2"/>
  <c r="P48" i="2" s="1"/>
  <c r="O49" i="2"/>
  <c r="P49" i="2" s="1"/>
  <c r="O50" i="2"/>
  <c r="P50" i="2" s="1"/>
  <c r="O52" i="2"/>
  <c r="P52" i="2" s="1"/>
  <c r="O53" i="2"/>
  <c r="P53" i="2" s="1"/>
  <c r="O54" i="2"/>
  <c r="P54" i="2" s="1"/>
  <c r="O57" i="2"/>
  <c r="P57" i="2" s="1"/>
  <c r="K48" i="2"/>
  <c r="L48" i="2" s="1"/>
  <c r="K52" i="2"/>
  <c r="L52" i="2" s="1"/>
  <c r="O46" i="2"/>
  <c r="P46" i="2" s="1"/>
  <c r="I47" i="2"/>
  <c r="O47" i="2" s="1"/>
  <c r="P47" i="2" s="1"/>
  <c r="K54" i="2"/>
  <c r="L54" i="2" s="1"/>
  <c r="O56" i="2"/>
  <c r="P56" i="2" s="1"/>
  <c r="K47" i="2"/>
  <c r="L47" i="2" s="1"/>
  <c r="K51" i="2"/>
  <c r="L51" i="2" s="1"/>
  <c r="K55" i="2"/>
  <c r="L55" i="2" s="1"/>
  <c r="K50" i="2"/>
  <c r="L50" i="2" s="1"/>
  <c r="I51" i="2"/>
  <c r="O51" i="2" s="1"/>
  <c r="P51" i="2" s="1"/>
  <c r="I55" i="2"/>
  <c r="O55" i="2" s="1"/>
  <c r="P55" i="2" s="1"/>
  <c r="O61" i="2"/>
  <c r="P61" i="2" s="1"/>
  <c r="O59" i="2"/>
  <c r="P59" i="2" s="1"/>
  <c r="K93" i="2"/>
  <c r="L93" i="2" s="1"/>
  <c r="K97" i="2"/>
  <c r="L97" i="2" s="1"/>
  <c r="K57" i="2"/>
  <c r="L57" i="2" s="1"/>
  <c r="I58" i="2"/>
  <c r="O58" i="2" s="1"/>
  <c r="P58" i="2" s="1"/>
  <c r="K61" i="2"/>
  <c r="L61" i="2" s="1"/>
  <c r="K96" i="2"/>
  <c r="L96" i="2" s="1"/>
  <c r="K58" i="2"/>
  <c r="L58" i="2" s="1"/>
  <c r="K59" i="2"/>
  <c r="L59" i="2" s="1"/>
  <c r="K100" i="2"/>
  <c r="L100" i="2" s="1"/>
  <c r="K103" i="2"/>
  <c r="L103" i="2" s="1"/>
  <c r="O96" i="2"/>
  <c r="P96" i="2" s="1"/>
  <c r="K127" i="2"/>
  <c r="L127" i="2" s="1"/>
  <c r="K95" i="2"/>
  <c r="L95" i="2" s="1"/>
  <c r="O102" i="2"/>
  <c r="P102" i="2" s="1"/>
  <c r="I94" i="2"/>
  <c r="O94" i="2" s="1"/>
  <c r="P94" i="2" s="1"/>
  <c r="O97" i="2"/>
  <c r="P97" i="2" s="1"/>
  <c r="O93" i="2"/>
  <c r="P93" i="2" s="1"/>
  <c r="O98" i="2"/>
  <c r="P98" i="2" s="1"/>
  <c r="O103" i="2"/>
  <c r="P103" i="2" s="1"/>
  <c r="K104" i="2"/>
  <c r="L104" i="2" s="1"/>
  <c r="K94" i="2"/>
  <c r="L94" i="2" s="1"/>
  <c r="I95" i="2"/>
  <c r="O95" i="2" s="1"/>
  <c r="P95" i="2" s="1"/>
  <c r="K98" i="2"/>
  <c r="L98" i="2" s="1"/>
  <c r="I99" i="2"/>
  <c r="O99" i="2" s="1"/>
  <c r="P99" i="2" s="1"/>
  <c r="O109" i="2"/>
  <c r="P109" i="2" s="1"/>
  <c r="O100" i="2"/>
  <c r="P100" i="2" s="1"/>
  <c r="K102" i="2"/>
  <c r="L102" i="2" s="1"/>
  <c r="K99" i="2"/>
  <c r="L99" i="2" s="1"/>
  <c r="K106" i="2"/>
  <c r="L106" i="2" s="1"/>
  <c r="O110" i="2"/>
  <c r="P110" i="2" s="1"/>
  <c r="O106" i="2"/>
  <c r="P106" i="2" s="1"/>
  <c r="O107" i="2"/>
  <c r="P107" i="2" s="1"/>
  <c r="I101" i="2"/>
  <c r="O101" i="2" s="1"/>
  <c r="P101" i="2" s="1"/>
  <c r="O104" i="2"/>
  <c r="P104" i="2" s="1"/>
  <c r="I105" i="2"/>
  <c r="O105" i="2" s="1"/>
  <c r="P105" i="2" s="1"/>
  <c r="K129" i="2"/>
  <c r="L129" i="2" s="1"/>
  <c r="K109" i="2"/>
  <c r="L109" i="2" s="1"/>
  <c r="K110" i="2"/>
  <c r="L110" i="2" s="1"/>
  <c r="K101" i="2"/>
  <c r="L101" i="2" s="1"/>
  <c r="K105" i="2"/>
  <c r="L105" i="2" s="1"/>
  <c r="K107" i="2"/>
  <c r="L107" i="2" s="1"/>
  <c r="I108" i="2"/>
  <c r="O108" i="2" s="1"/>
  <c r="P108" i="2" s="1"/>
  <c r="O127" i="2"/>
  <c r="K108" i="2"/>
  <c r="L108" i="2" s="1"/>
  <c r="K136" i="2"/>
  <c r="L136" i="2" s="1"/>
  <c r="O129" i="2"/>
  <c r="P129" i="2" s="1"/>
  <c r="K130" i="2"/>
  <c r="L130" i="2" s="1"/>
  <c r="O128" i="2"/>
  <c r="P128" i="2" s="1"/>
  <c r="K128" i="2"/>
  <c r="L128" i="2" s="1"/>
  <c r="I130" i="2"/>
  <c r="O130" i="2" s="1"/>
  <c r="P130" i="2" s="1"/>
  <c r="O136" i="2"/>
  <c r="K137" i="2"/>
  <c r="L137" i="2" s="1"/>
  <c r="I137" i="2"/>
  <c r="O137" i="2" s="1"/>
  <c r="P137" i="2" s="1"/>
  <c r="K113" i="2"/>
  <c r="L113" i="2" s="1"/>
  <c r="K112" i="2"/>
  <c r="L112" i="2" s="1"/>
  <c r="I113" i="2"/>
  <c r="O113" i="2" s="1"/>
  <c r="P113" i="2" s="1"/>
  <c r="K74" i="2"/>
  <c r="L74" i="2" s="1"/>
  <c r="O79" i="2"/>
  <c r="P79" i="2" s="1"/>
  <c r="K75" i="2"/>
  <c r="L75" i="2" s="1"/>
  <c r="O74" i="2"/>
  <c r="P74" i="2" s="1"/>
  <c r="O75" i="2"/>
  <c r="P75" i="2" s="1"/>
  <c r="K80" i="2"/>
  <c r="L80" i="2" s="1"/>
  <c r="K79" i="2"/>
  <c r="L79" i="2" s="1"/>
  <c r="O78" i="2"/>
  <c r="P78" i="2" s="1"/>
  <c r="K73" i="2"/>
  <c r="L73" i="2" s="1"/>
  <c r="K77" i="2"/>
  <c r="L77" i="2" s="1"/>
  <c r="K78" i="2"/>
  <c r="L78" i="2" s="1"/>
  <c r="O76" i="2"/>
  <c r="P76" i="2" s="1"/>
  <c r="I73" i="2"/>
  <c r="O73" i="2" s="1"/>
  <c r="P73" i="2" s="1"/>
  <c r="K76" i="2"/>
  <c r="L76" i="2" s="1"/>
  <c r="I77" i="2"/>
  <c r="O77" i="2" s="1"/>
  <c r="P77" i="2" s="1"/>
  <c r="I80" i="2"/>
  <c r="O80" i="2" s="1"/>
  <c r="P80" i="2" s="1"/>
  <c r="P45" i="2" l="1"/>
  <c r="P136" i="2"/>
  <c r="P127" i="2"/>
  <c r="A141" i="2"/>
  <c r="A23" i="2" l="1"/>
  <c r="A24" i="2"/>
  <c r="A25" i="2"/>
  <c r="A62" i="2"/>
  <c r="A117" i="2"/>
  <c r="A118" i="2"/>
  <c r="A119" i="2"/>
  <c r="A16" i="3"/>
  <c r="A12" i="2"/>
  <c r="M140" i="2"/>
  <c r="M139" i="2"/>
  <c r="M131" i="2"/>
  <c r="M116" i="2"/>
  <c r="M114" i="2"/>
  <c r="M86" i="2"/>
  <c r="M85" i="2"/>
  <c r="M84" i="2"/>
  <c r="M83" i="2"/>
  <c r="M82" i="2"/>
  <c r="M81" i="2"/>
  <c r="M71" i="2"/>
  <c r="M70" i="2"/>
  <c r="M68" i="2"/>
  <c r="M67" i="2"/>
  <c r="M66" i="2"/>
  <c r="M65" i="2"/>
  <c r="M64" i="2"/>
  <c r="M63" i="2"/>
  <c r="N140" i="2"/>
  <c r="K140" i="2" s="1"/>
  <c r="F140" i="2"/>
  <c r="I140" i="2" s="1"/>
  <c r="N139" i="2"/>
  <c r="F139" i="2"/>
  <c r="N131" i="2"/>
  <c r="F131" i="2"/>
  <c r="I131" i="2" s="1"/>
  <c r="N116" i="2"/>
  <c r="F116" i="2"/>
  <c r="N114" i="2"/>
  <c r="F114" i="2"/>
  <c r="N86" i="2"/>
  <c r="F86" i="2"/>
  <c r="I86" i="2" s="1"/>
  <c r="N85" i="2"/>
  <c r="F85" i="2"/>
  <c r="I85" i="2" s="1"/>
  <c r="N84" i="2"/>
  <c r="F84" i="2"/>
  <c r="I84" i="2" s="1"/>
  <c r="N83" i="2"/>
  <c r="F83" i="2"/>
  <c r="N82" i="2"/>
  <c r="F82" i="2"/>
  <c r="I82" i="2" s="1"/>
  <c r="N81" i="2"/>
  <c r="F81" i="2"/>
  <c r="N71" i="2"/>
  <c r="F71" i="2"/>
  <c r="N70" i="2"/>
  <c r="F70" i="2"/>
  <c r="I70" i="2" s="1"/>
  <c r="N68" i="2"/>
  <c r="F68" i="2"/>
  <c r="I68" i="2" s="1"/>
  <c r="N67" i="2"/>
  <c r="F67" i="2"/>
  <c r="N66" i="2"/>
  <c r="F66" i="2"/>
  <c r="I66" i="2" s="1"/>
  <c r="N65" i="2"/>
  <c r="F65" i="2"/>
  <c r="N64" i="2"/>
  <c r="F64" i="2"/>
  <c r="I64" i="2" s="1"/>
  <c r="N63" i="2"/>
  <c r="F63" i="2"/>
  <c r="I63" i="2" s="1"/>
  <c r="I114" i="2" l="1"/>
  <c r="I116" i="2"/>
  <c r="O116" i="2" s="1"/>
  <c r="P116" i="2" s="1"/>
  <c r="I139" i="2"/>
  <c r="O139" i="2" s="1"/>
  <c r="O64" i="2"/>
  <c r="P64" i="2" s="1"/>
  <c r="O70" i="2"/>
  <c r="P70" i="2" s="1"/>
  <c r="L140" i="2"/>
  <c r="O114" i="2"/>
  <c r="P114" i="2" s="1"/>
  <c r="O63" i="2"/>
  <c r="O85" i="2"/>
  <c r="P85" i="2" s="1"/>
  <c r="O82" i="2"/>
  <c r="P82" i="2" s="1"/>
  <c r="O68" i="2"/>
  <c r="P68" i="2" s="1"/>
  <c r="I83" i="2"/>
  <c r="O83" i="2" s="1"/>
  <c r="P83" i="2" s="1"/>
  <c r="I81" i="2"/>
  <c r="O81" i="2" s="1"/>
  <c r="P81" i="2" s="1"/>
  <c r="I65" i="2"/>
  <c r="O65" i="2" s="1"/>
  <c r="P65" i="2" s="1"/>
  <c r="O66" i="2"/>
  <c r="P66" i="2" s="1"/>
  <c r="O84" i="2"/>
  <c r="P84" i="2" s="1"/>
  <c r="O131" i="2"/>
  <c r="I67" i="2"/>
  <c r="O67" i="2" s="1"/>
  <c r="P67" i="2" s="1"/>
  <c r="O140" i="2"/>
  <c r="P140" i="2" s="1"/>
  <c r="I71" i="2"/>
  <c r="O71" i="2" s="1"/>
  <c r="P71" i="2" s="1"/>
  <c r="K131" i="2"/>
  <c r="L131" i="2" s="1"/>
  <c r="K139" i="2"/>
  <c r="L139" i="2" s="1"/>
  <c r="O86" i="2"/>
  <c r="P86" i="2" s="1"/>
  <c r="P63" i="2" l="1"/>
  <c r="O24" i="2"/>
  <c r="K13" i="3" s="1"/>
  <c r="O118" i="2"/>
  <c r="K14" i="3" s="1"/>
  <c r="L14" i="3" s="1"/>
  <c r="O133" i="2"/>
  <c r="K15" i="3" s="1"/>
  <c r="L15" i="3" s="1"/>
  <c r="P131" i="2"/>
  <c r="P139" i="2"/>
  <c r="L13" i="3" l="1"/>
  <c r="K65" i="2" l="1"/>
  <c r="L65" i="2" s="1"/>
  <c r="K63" i="2"/>
  <c r="L63" i="2" s="1"/>
  <c r="K85" i="2"/>
  <c r="L85" i="2" s="1"/>
  <c r="K83" i="2"/>
  <c r="L83" i="2" s="1"/>
  <c r="K114" i="2"/>
  <c r="L114" i="2" s="1"/>
  <c r="K81" i="2"/>
  <c r="L81" i="2" s="1"/>
  <c r="K71" i="2"/>
  <c r="L71" i="2" s="1"/>
  <c r="K68" i="2"/>
  <c r="L68" i="2" s="1"/>
  <c r="K66" i="2"/>
  <c r="L66" i="2" s="1"/>
  <c r="K64" i="2"/>
  <c r="L64" i="2" s="1"/>
  <c r="K116" i="2"/>
  <c r="L116" i="2" s="1"/>
  <c r="K86" i="2"/>
  <c r="L86" i="2" s="1"/>
  <c r="K84" i="2"/>
  <c r="L84" i="2" s="1"/>
  <c r="K82" i="2"/>
  <c r="L82" i="2" s="1"/>
  <c r="K70" i="2"/>
  <c r="L70" i="2" s="1"/>
  <c r="K67" i="2"/>
  <c r="L67" i="2" s="1"/>
  <c r="C4" i="3" l="1"/>
  <c r="C2" i="3"/>
  <c r="A7" i="2"/>
  <c r="D22" i="3" l="1"/>
  <c r="D21" i="3"/>
  <c r="D20" i="3"/>
  <c r="D19" i="3"/>
  <c r="A8" i="2" l="1"/>
  <c r="A9" i="2"/>
  <c r="A310" i="2" l="1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11" i="3"/>
  <c r="A10" i="2" l="1"/>
  <c r="A11" i="2" l="1"/>
  <c r="A13" i="2" s="1"/>
  <c r="O7" i="2"/>
  <c r="P142" i="2" l="1"/>
  <c r="A14" i="2"/>
  <c r="K12" i="3"/>
  <c r="A12" i="3" s="1"/>
  <c r="K151" i="2"/>
  <c r="K153" i="2" s="1"/>
  <c r="K154" i="2" s="1"/>
  <c r="A15" i="2" l="1"/>
  <c r="L12" i="3"/>
  <c r="N4" i="2"/>
  <c r="M9" i="3"/>
  <c r="M18" i="3" s="1"/>
  <c r="M21" i="3" s="1"/>
  <c r="A16" i="2" l="1"/>
  <c r="P145" i="2"/>
  <c r="P146" i="2"/>
  <c r="P147" i="2"/>
  <c r="P148" i="2"/>
  <c r="M19" i="3"/>
  <c r="M22" i="3"/>
  <c r="M20" i="3"/>
  <c r="A17" i="2" l="1"/>
  <c r="P150" i="2"/>
  <c r="N5" i="2" s="1"/>
  <c r="M23" i="3"/>
  <c r="M7" i="3" s="1"/>
  <c r="A18" i="2" l="1"/>
  <c r="A19" i="2" l="1"/>
  <c r="A13" i="3"/>
  <c r="A14" i="3" s="1"/>
  <c r="A15" i="3" s="1"/>
  <c r="A20" i="2" l="1"/>
  <c r="A21" i="2" s="1"/>
  <c r="A22" i="2" s="1"/>
  <c r="A27" i="2" s="1"/>
  <c r="A28" i="2" s="1"/>
  <c r="A29" i="2" s="1"/>
  <c r="A30" i="2" s="1"/>
  <c r="A31" i="2" l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5" i="2" s="1"/>
  <c r="A46" i="2" s="1"/>
  <c r="A47" i="2" s="1"/>
  <c r="A48" i="2" s="1"/>
  <c r="A49" i="2" s="1"/>
  <c r="A50" i="2" s="1"/>
  <c r="A51" i="2" l="1"/>
  <c r="A52" i="2" s="1"/>
  <c r="A53" i="2" s="1"/>
  <c r="A54" i="2" s="1"/>
  <c r="A55" i="2" s="1"/>
  <c r="A56" i="2" s="1"/>
  <c r="A57" i="2" s="1"/>
  <c r="A58" i="2" l="1"/>
  <c r="A59" i="2" l="1"/>
  <c r="A60" i="2" l="1"/>
  <c r="A61" i="2" l="1"/>
  <c r="A63" i="2" s="1"/>
  <c r="A64" i="2" l="1"/>
  <c r="A65" i="2" s="1"/>
  <c r="A66" i="2" s="1"/>
  <c r="A67" i="2" s="1"/>
  <c r="A68" i="2" s="1"/>
  <c r="A69" i="2" s="1"/>
  <c r="A70" i="2" s="1"/>
  <c r="A71" i="2" s="1"/>
  <c r="A73" i="2" l="1"/>
  <c r="A74" i="2" l="1"/>
  <c r="A75" i="2" l="1"/>
  <c r="A76" i="2" l="1"/>
  <c r="A77" i="2" l="1"/>
  <c r="A78" i="2" l="1"/>
  <c r="A79" i="2" l="1"/>
  <c r="A80" i="2" l="1"/>
  <c r="A81" i="2" s="1"/>
  <c r="A82" i="2" s="1"/>
  <c r="A83" i="2" s="1"/>
  <c r="A84" i="2" s="1"/>
  <c r="A85" i="2" s="1"/>
  <c r="A86" i="2" s="1"/>
  <c r="A88" i="2" s="1"/>
  <c r="A89" i="2" s="1"/>
  <c r="A90" i="2" s="1"/>
  <c r="A91" i="2" s="1"/>
  <c r="A93" i="2" s="1"/>
  <c r="A94" i="2" s="1"/>
  <c r="A95" i="2" s="1"/>
  <c r="A96" i="2" l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2" i="2" s="1"/>
  <c r="A113" i="2" s="1"/>
  <c r="A114" i="2" s="1"/>
  <c r="A115" i="2" s="1"/>
  <c r="A116" i="2" s="1"/>
  <c r="A121" i="2" l="1"/>
  <c r="A122" i="2" s="1"/>
  <c r="A123" i="2" s="1"/>
  <c r="A124" i="2" s="1"/>
  <c r="A127" i="2" s="1"/>
  <c r="A128" i="2" l="1"/>
  <c r="A129" i="2" s="1"/>
  <c r="A130" i="2" s="1"/>
  <c r="A131" i="2" s="1"/>
  <c r="A136" i="2" l="1"/>
  <c r="A137" i="2" s="1"/>
  <c r="A139" i="2" s="1"/>
  <c r="A140" i="2" s="1"/>
</calcChain>
</file>

<file path=xl/sharedStrings.xml><?xml version="1.0" encoding="utf-8"?>
<sst xmlns="http://schemas.openxmlformats.org/spreadsheetml/2006/main" count="297" uniqueCount="179">
  <si>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</si>
  <si>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</si>
  <si>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</si>
  <si>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</si>
  <si>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</si>
  <si>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</si>
  <si>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</si>
  <si>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</si>
  <si>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</si>
  <si>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</si>
  <si>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</si>
  <si>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</si>
  <si>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</si>
  <si>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26-Electrical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</si>
  <si>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</si>
  <si>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</si>
  <si>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</si>
  <si>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</si>
  <si>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</si>
  <si>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</si>
  <si>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</si>
  <si>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</si>
  <si>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</si>
  <si>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</si>
  <si>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</si>
  <si>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</si>
  <si>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</si>
  <si>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</si>
  <si>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</si>
  <si>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</si>
  <si>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</si>
  <si>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</si>
  <si>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</si>
  <si>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LF</t>
  </si>
  <si>
    <t>EA</t>
  </si>
  <si>
    <t>LS</t>
  </si>
  <si>
    <t>NOTES FOR CLIENTS</t>
  </si>
  <si>
    <t>SUBTOTAL</t>
  </si>
  <si>
    <t>THIS EXCEL STATEMENT IS EDITABLE AND CAN BE MODIFIED AS NEEDED.</t>
  </si>
  <si>
    <t>GENERAL CONDITIONS</t>
  </si>
  <si>
    <t>26. ELECTRICAL</t>
  </si>
  <si>
    <t xml:space="preserve">RECEPTACLES &amp; DISCONNECT SWITCHES </t>
  </si>
  <si>
    <t xml:space="preserve">LIGHTING CONTROLS </t>
  </si>
  <si>
    <t xml:space="preserve">LIGHTING FIXTURES </t>
  </si>
  <si>
    <t xml:space="preserve">CIRCUIT BREAKERS 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</si>
  <si>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</si>
  <si>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</si>
  <si>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</si>
  <si>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</si>
  <si>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</si>
  <si>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</si>
  <si>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</si>
  <si>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Total Manhours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</si>
  <si>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</si>
  <si>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</si>
  <si>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</si>
  <si>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</si>
  <si>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</si>
  <si>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</si>
  <si>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BUILDER COST</t>
  </si>
  <si>
    <t>ADDRESS</t>
  </si>
  <si>
    <t>TOTAL BID COST</t>
  </si>
  <si>
    <t>Travel, Tools, Gas</t>
  </si>
  <si>
    <t>Temp. Facilities</t>
  </si>
  <si>
    <t>Temp. Signage and Protection</t>
  </si>
  <si>
    <t>Temp. Fencing</t>
  </si>
  <si>
    <t>Field Superintendent/Foreman (Full Time)</t>
  </si>
  <si>
    <t>Thermostat</t>
  </si>
  <si>
    <t xml:space="preserve">Single Pole Switch </t>
  </si>
  <si>
    <t xml:space="preserve">MISCELLANEOUS </t>
  </si>
  <si>
    <t xml:space="preserve">Junction Box </t>
  </si>
  <si>
    <t>27. COMMUNICATIONS</t>
  </si>
  <si>
    <t>TELECOMMUNICATION DEVICES</t>
  </si>
  <si>
    <t xml:space="preserve">Wall Communication Outlet </t>
  </si>
  <si>
    <t>28. ELECTRONIC SAFETY &amp; SECURITY</t>
  </si>
  <si>
    <t>27- Communication</t>
  </si>
  <si>
    <t>28- Electronic Safety &amp; Security</t>
  </si>
  <si>
    <t>HB, High Bay Halogen Lightings, Mfg; NUVO, #SF76-283, L16A19N1530K, Finish : White, 15 VAE</t>
  </si>
  <si>
    <t>HB-B, High Bay Halogen Lightings, Mfg; NUVO, #SF76-283, L16A19N1530K, Finish : White, 15 VAE</t>
  </si>
  <si>
    <t>LW-01, New Track Heads, Mfg; Attain Led Track Head Hp, #AT-25-35-95-24-WH-J, 22VAE</t>
  </si>
  <si>
    <t>A2, Office and Break Room Lighting, Mfg; DT BY TCP, #DTF2UZD3835K, 38VAE</t>
  </si>
  <si>
    <t>A3, Attain 2 FT. X 4 FT. Integrated LED 4000 Lumens  4000K 120V Commercial Grade  Recessed Troffer W/ Prismatic Lenses, 46 VAE</t>
  </si>
  <si>
    <t>X1, Thermoplastic Led  Exit Sign, Mfg; Best Lighting, #EZXTEU-2RW-EW BATTERY BACKUP WITH 90 MIN EMERGRNCY ILLUMINATION, 3.8VAE</t>
  </si>
  <si>
    <t>X2, LED Exit Sign And Emergency Light, Thermoplastic Combo, Mfg; Best Lighting, #LEDCXTEU-2-R-W-RC BATTERY BACKUP WITH 90 MIN EMERGRNCY ILLUMINATION, 5VAE</t>
  </si>
  <si>
    <t>EM1, Emergency Light, Mfg; Astralite, #EU-5-LED, 5VAE</t>
  </si>
  <si>
    <t>D4, 4'' Diameter Led Downlight, Mfg; Attain Led, #AT-DL4-12-35-WH, 12VAE</t>
  </si>
  <si>
    <t>D6, 6'' Diameter Led Downlight, Mfg; Maxi Lume, #H6-LED-2000L-DIM10-120-MD-35K-90/ L607 SHZ WH, 32VAE</t>
  </si>
  <si>
    <t>PD1, 11 3/8'' Diameter Green Glass Pendant, Mfg; Specialty Lighting, 60 VAE</t>
  </si>
  <si>
    <t>EM2, Exterior Emergency Light, Mfg; Best Lighting, #Led High Lumen Thermoplastic HPEM, 2 VAE</t>
  </si>
  <si>
    <t>Motor Switch</t>
  </si>
  <si>
    <t>Wall Mounted Occupancy Sensor</t>
  </si>
  <si>
    <t>4 Way Switch</t>
  </si>
  <si>
    <t>Occupancy Sensor Switch</t>
  </si>
  <si>
    <t>Power Pack</t>
  </si>
  <si>
    <t>100-Watt Driver For Power
Provided By Barnes
Installed BY Barnes</t>
  </si>
  <si>
    <t>Temperature sensor</t>
  </si>
  <si>
    <t>Recessed Mounted Multiple Gang</t>
  </si>
  <si>
    <t>Carbon Monoxide Detector</t>
  </si>
  <si>
    <t>Duct Smoke Detector</t>
  </si>
  <si>
    <t>Buzzer (Push Button)
Edwards #600</t>
  </si>
  <si>
    <t>CCTV Patch Panels</t>
  </si>
  <si>
    <t>Data Outlet</t>
  </si>
  <si>
    <t>Computer System Patch Panels</t>
  </si>
  <si>
    <t xml:space="preserve">4'x8' FRT Plywood Sheet </t>
  </si>
  <si>
    <t>Vol control box</t>
  </si>
  <si>
    <t>20 Amp - 1 Pole IG Breaker</t>
  </si>
  <si>
    <t>30 Amp - 2 Pole GFIC Breaker</t>
  </si>
  <si>
    <t>20 Amp - 1 Pole GFIC Breaker</t>
  </si>
  <si>
    <t>15 Amp - 1 Pole GFIC Breaker</t>
  </si>
  <si>
    <t>40 Amp - 2 Pole GFIC Breaker</t>
  </si>
  <si>
    <t>Special Purpose Receptacle</t>
  </si>
  <si>
    <t>Surface Mounted Quad Receptacle</t>
  </si>
  <si>
    <t>Wall Mounted Quad Receptacle</t>
  </si>
  <si>
    <t>Wall Mounted Duplex Receptacle</t>
  </si>
  <si>
    <t>Duplex Receptacle W/ Nema 5-30R</t>
  </si>
  <si>
    <t>20A-125v Duplex Receptacle</t>
  </si>
  <si>
    <t>Single 30 AMP Twist Lock
Nema L5-30R Receptacle</t>
  </si>
  <si>
    <t>WIRING &amp; CONDUITS</t>
  </si>
  <si>
    <t>Floor Box w/
20A-125v Duplex Receptacle
Wiremold # 880CS1-1,#818TCAL,#828R-TCAl</t>
  </si>
  <si>
    <t>E-101,E-102,E103,E104,E105</t>
  </si>
  <si>
    <t>ORACLE WETMORE</t>
  </si>
  <si>
    <t>20A-125V IG Quadraplex Receptacle</t>
  </si>
  <si>
    <t>20A-125v GFCI Duplex Receptacle</t>
  </si>
  <si>
    <t>20A-125v WP GFCI Duplex Receptacle</t>
  </si>
  <si>
    <t>30 Amp - 1 Pole W/ Handle Lock On Breaker</t>
  </si>
  <si>
    <t>20 Amp - 1 Pole W/ Handle Lock On Breaker</t>
  </si>
  <si>
    <t>15 Amp - 2 Pole W/ Handle Lock On Breaker</t>
  </si>
  <si>
    <t>25 Amp - 2 Pole W/ Handle Lock On Breaker</t>
  </si>
  <si>
    <t>50 Amp - 3 Pole W/ Handle Lock On Breaker</t>
  </si>
  <si>
    <t>60 Amp - 3 Pole HACR Rated Breaker</t>
  </si>
  <si>
    <t>30 Amp - 3 Pole HACR Rated Breaker</t>
  </si>
  <si>
    <t>20 Amp - 1 Pole Breaker</t>
  </si>
  <si>
    <t>FIRE ALARM DEVICES</t>
  </si>
  <si>
    <t>SECURITY DEVICES</t>
  </si>
  <si>
    <t>30Amp - 2 Pole Disconnect Switch</t>
  </si>
  <si>
    <t>30Amp - 3 Pole Disconnect Switch</t>
  </si>
  <si>
    <t>30Amp - 3 Pole WP Disconnect Switch</t>
  </si>
  <si>
    <t>60Amp - 3 Pole WP  Disconnect Switch</t>
  </si>
  <si>
    <t>60AAmp - 2 Pole Wp  Disconnect Switch</t>
  </si>
  <si>
    <t>125 Amp - 3 Pole Breaker</t>
  </si>
  <si>
    <t>30 Amp - 1 Pole Breaker</t>
  </si>
  <si>
    <t>15 Amp - 1 Pole Breaker</t>
  </si>
  <si>
    <t>20 Amp - 3 Pole Breaker</t>
  </si>
  <si>
    <t>#12 AWG THWN Cu</t>
  </si>
  <si>
    <t>#10 AWG THWN Cu</t>
  </si>
  <si>
    <t>#8 AWG THWN Cu</t>
  </si>
  <si>
    <t>#6 AWG THWN Cu</t>
  </si>
  <si>
    <t>#4 AWG THWN Cu</t>
  </si>
  <si>
    <t>#1 AWG THWN Cu</t>
  </si>
  <si>
    <t>#1/0 AWG GND Cu</t>
  </si>
  <si>
    <t>#3/0 AWG THWN Cu</t>
  </si>
  <si>
    <t>3/4" EMT Conduit</t>
  </si>
  <si>
    <t>3/4" FMC Conduit</t>
  </si>
  <si>
    <t>3/4" RGS Conduit</t>
  </si>
  <si>
    <t>1" EMT Conduit</t>
  </si>
  <si>
    <t>1" RGS Conduit</t>
  </si>
  <si>
    <t>1-1/4" RGS Conduit</t>
  </si>
  <si>
    <t>1-1/2" EMT Conduit</t>
  </si>
  <si>
    <t>2" EMT Conduit</t>
  </si>
  <si>
    <t>POWER DISTRIBUTION</t>
  </si>
  <si>
    <t>HVAC E-Stat Panel</t>
  </si>
  <si>
    <t>Lightstat</t>
  </si>
  <si>
    <t>Panel K, 200Amp, 120/208V, 3 Phase, 4 Wire</t>
  </si>
  <si>
    <t>Transformer T1, 75 kVA, 480V - 208/120V</t>
  </si>
  <si>
    <t>Ground Rod</t>
  </si>
  <si>
    <t>1" EMT Conduits W/ Pull Wire</t>
  </si>
  <si>
    <t>Note: B&amp;N Vendor To Provide &amp; Install All CAT6 Cabling, RJ45 Terminations, Hubs, Transformers &amp; Surge Protectors As Required</t>
  </si>
  <si>
    <t>Ceiling Mounted Occupancy Sensor</t>
  </si>
  <si>
    <t>Photocell, Mfg: Intermatic, #K4221</t>
  </si>
  <si>
    <t xml:space="preserve">LWT-01 Track, New Pendant Mounted, Mfg; Contech Single Circuit Line Voltage Track Various Lengths- White Unistrut and Hanging Hardware </t>
  </si>
  <si>
    <t>A1, BOH Lighting, Mfg; Lithonia Lighting, #TZL1N LED L96 10000LM FST MVOLTS 30K 80CRI PLR E7W WH, 68VAE</t>
  </si>
  <si>
    <t>3/4" EMT Conduit W/ Pull Wire</t>
  </si>
  <si>
    <t>1-1/2" EMT Conduit W/ Pull Wire</t>
  </si>
  <si>
    <t>3" EMT Conduit</t>
  </si>
  <si>
    <t>#14 AWG THWN Cu</t>
  </si>
  <si>
    <t>Permits</t>
  </si>
  <si>
    <t>Mobilization</t>
  </si>
  <si>
    <t>Final Cleaning</t>
  </si>
  <si>
    <t>4380 N ORACLE RD. TUCSON, AZ 85705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</si>
</sst>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22"/>
      </left>
      <right/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auto="1"/>
      </right>
      <top/>
      <bottom style="thin">
        <color rgb="FF00206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</borders>
  <cellStyleXfs count="31">
    <xf numFmtId="0" fontId="0" fillId="0" borderId="0"/>
    <xf numFmtId="44" fontId="7" fillId="0" borderId="0" applyFont="0" applyFill="0" applyBorder="0" applyAlignment="0" applyProtection="0"/>
    <xf numFmtId="0" fontId="7" fillId="4" borderId="3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4" borderId="36" applyNumberFormat="0" applyFont="0" applyAlignment="0" applyProtection="0"/>
    <xf numFmtId="0" fontId="7" fillId="4" borderId="36" applyNumberFormat="0" applyFont="0" applyAlignment="0" applyProtection="0"/>
    <xf numFmtId="0" fontId="7" fillId="4" borderId="36" applyNumberFormat="0" applyFont="0" applyAlignment="0" applyProtection="0"/>
    <xf numFmtId="0" fontId="7" fillId="4" borderId="36" applyNumberFormat="0" applyFont="0" applyAlignment="0" applyProtection="0"/>
    <xf numFmtId="0" fontId="7" fillId="4" borderId="36" applyNumberFormat="0" applyFont="0" applyAlignment="0" applyProtection="0"/>
    <xf numFmtId="0" fontId="7" fillId="4" borderId="36" applyNumberFormat="0" applyFont="0" applyAlignment="0" applyProtection="0"/>
    <xf numFmtId="0" fontId="10" fillId="5" borderId="4" applyAlignment="0">
      <alignment horizontal="center" vertical="center"/>
    </xf>
    <xf numFmtId="0" fontId="11" fillId="6" borderId="4" applyAlignment="0">
      <alignment horizontal="center" vertical="center"/>
    </xf>
    <xf numFmtId="164" fontId="7" fillId="7" borderId="4">
      <alignment horizontal="right" vertical="center"/>
    </xf>
    <xf numFmtId="164" fontId="7" fillId="7" borderId="4">
      <alignment horizontal="right" vertical="center"/>
    </xf>
    <xf numFmtId="0" fontId="12" fillId="8" borderId="37" applyBorder="0" applyAlignment="0">
      <alignment horizontal="left" vertical="center" wrapText="1"/>
    </xf>
    <xf numFmtId="0" fontId="13" fillId="9" borderId="37" applyBorder="0" applyAlignment="0">
      <alignment horizontal="left" vertical="center" wrapText="1"/>
    </xf>
    <xf numFmtId="164" fontId="14" fillId="10" borderId="38" applyBorder="0">
      <alignment horizontal="center" vertical="center"/>
    </xf>
    <xf numFmtId="164" fontId="15" fillId="10" borderId="38" applyBorder="0">
      <alignment horizontal="center" vertical="center"/>
    </xf>
    <xf numFmtId="0" fontId="3" fillId="4" borderId="36" applyNumberFormat="0" applyFont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4" borderId="36" applyNumberFormat="0" applyFont="0" applyAlignment="0" applyProtection="0"/>
    <xf numFmtId="44" fontId="1" fillId="0" borderId="0" applyFont="0" applyFill="0" applyBorder="0" applyAlignment="0" applyProtection="0"/>
  </cellStyleXfs>
  <cellXfs count="279">
    <xf numFmtId="0" fontId="0" fillId="0" borderId="0" xfId="0"/>
    <xf numFmtId="0" fontId="7" fillId="2" borderId="0" xfId="11" applyFill="1"/>
    <xf numFmtId="0" fontId="5" fillId="2" borderId="0" xfId="9" applyFont="1" applyFill="1" applyAlignment="1">
      <alignment vertical="center"/>
    </xf>
    <xf numFmtId="0" fontId="7" fillId="0" borderId="0" xfId="11"/>
    <xf numFmtId="0" fontId="4" fillId="0" borderId="0" xfId="11" applyFont="1"/>
    <xf numFmtId="0" fontId="7" fillId="0" borderId="0" xfId="11" applyAlignment="1">
      <alignment wrapText="1"/>
    </xf>
    <xf numFmtId="165" fontId="7" fillId="0" borderId="0" xfId="11" applyNumberFormat="1"/>
    <xf numFmtId="2" fontId="7" fillId="0" borderId="0" xfId="11" applyNumberFormat="1"/>
    <xf numFmtId="166" fontId="7" fillId="0" borderId="0" xfId="11" applyNumberFormat="1"/>
    <xf numFmtId="44" fontId="7" fillId="0" borderId="0" xfId="11" applyNumberFormat="1"/>
    <xf numFmtId="0" fontId="4" fillId="0" borderId="0" xfId="11" applyFont="1" applyAlignment="1">
      <alignment horizontal="center" vertical="center"/>
    </xf>
    <xf numFmtId="0" fontId="6" fillId="0" borderId="0" xfId="11" applyFont="1" applyAlignment="1">
      <alignment horizontal="justify" vertical="center" wrapText="1"/>
    </xf>
    <xf numFmtId="165" fontId="6" fillId="0" borderId="0" xfId="11" applyNumberFormat="1" applyFont="1" applyAlignment="1">
      <alignment horizontal="right" vertical="center"/>
    </xf>
    <xf numFmtId="2" fontId="6" fillId="0" borderId="0" xfId="11" applyNumberFormat="1" applyFont="1" applyAlignment="1">
      <alignment horizontal="right" vertical="center"/>
    </xf>
    <xf numFmtId="0" fontId="6" fillId="0" borderId="0" xfId="11" applyFont="1" applyAlignment="1">
      <alignment horizontal="right" vertical="center"/>
    </xf>
    <xf numFmtId="166" fontId="6" fillId="0" borderId="0" xfId="11" applyNumberFormat="1" applyFont="1" applyAlignment="1">
      <alignment horizontal="right" vertical="center"/>
    </xf>
    <xf numFmtId="44" fontId="6" fillId="0" borderId="0" xfId="11" applyNumberFormat="1" applyFont="1" applyAlignment="1">
      <alignment horizontal="right" vertical="center"/>
    </xf>
    <xf numFmtId="0" fontId="5" fillId="0" borderId="0" xfId="9" applyFont="1" applyAlignment="1">
      <alignment vertical="center"/>
    </xf>
    <xf numFmtId="164" fontId="7" fillId="0" borderId="0" xfId="11" applyNumberFormat="1" applyAlignment="1">
      <alignment horizontal="right" vertical="center"/>
    </xf>
    <xf numFmtId="1" fontId="18" fillId="0" borderId="5" xfId="2" applyNumberFormat="1" applyFont="1" applyFill="1" applyBorder="1" applyAlignment="1">
      <alignment horizontal="center" vertical="top"/>
    </xf>
    <xf numFmtId="9" fontId="18" fillId="0" borderId="7" xfId="2" applyNumberFormat="1" applyFont="1" applyFill="1" applyBorder="1" applyAlignment="1">
      <alignment horizontal="right" vertical="center"/>
    </xf>
    <xf numFmtId="165" fontId="18" fillId="0" borderId="7" xfId="2" applyNumberFormat="1" applyFont="1" applyFill="1" applyBorder="1" applyAlignment="1">
      <alignment horizontal="right" vertical="center"/>
    </xf>
    <xf numFmtId="169" fontId="18" fillId="0" borderId="7" xfId="2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2" borderId="0" xfId="8" applyFont="1" applyFill="1" applyAlignment="1">
      <alignment vertical="center"/>
    </xf>
    <xf numFmtId="0" fontId="20" fillId="0" borderId="0" xfId="0" applyFont="1"/>
    <xf numFmtId="0" fontId="20" fillId="2" borderId="0" xfId="0" applyFont="1" applyFill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3" fillId="0" borderId="6" xfId="2" applyNumberFormat="1" applyFont="1" applyFill="1" applyBorder="1" applyAlignment="1">
      <alignment horizontal="center" vertical="center" wrapText="1"/>
    </xf>
    <xf numFmtId="165" fontId="18" fillId="0" borderId="7" xfId="12" applyNumberFormat="1" applyFont="1" applyFill="1" applyBorder="1" applyAlignment="1">
      <alignment horizontal="right" vertical="center"/>
    </xf>
    <xf numFmtId="9" fontId="18" fillId="0" borderId="7" xfId="12" applyNumberFormat="1" applyFont="1" applyFill="1" applyBorder="1" applyAlignment="1">
      <alignment horizontal="right" vertical="center"/>
    </xf>
    <xf numFmtId="0" fontId="18" fillId="0" borderId="7" xfId="2" applyFont="1" applyFill="1" applyBorder="1" applyAlignment="1">
      <alignment horizontal="left" vertical="center" wrapText="1"/>
    </xf>
    <xf numFmtId="166" fontId="19" fillId="0" borderId="19" xfId="0" applyNumberFormat="1" applyFont="1" applyBorder="1" applyAlignment="1">
      <alignment horizontal="center" vertical="center"/>
    </xf>
    <xf numFmtId="171" fontId="24" fillId="0" borderId="0" xfId="0" applyNumberFormat="1" applyFont="1" applyAlignment="1">
      <alignment vertical="top"/>
    </xf>
    <xf numFmtId="171" fontId="24" fillId="0" borderId="20" xfId="0" applyNumberFormat="1" applyFont="1" applyBorder="1" applyAlignment="1">
      <alignment vertical="top"/>
    </xf>
    <xf numFmtId="0" fontId="25" fillId="0" borderId="0" xfId="8" applyFont="1" applyAlignment="1">
      <alignment vertical="center"/>
    </xf>
    <xf numFmtId="0" fontId="20" fillId="0" borderId="3" xfId="0" applyFont="1" applyBorder="1"/>
    <xf numFmtId="166" fontId="25" fillId="0" borderId="19" xfId="0" applyNumberFormat="1" applyFont="1" applyBorder="1" applyAlignment="1">
      <alignment vertical="top"/>
    </xf>
    <xf numFmtId="0" fontId="19" fillId="0" borderId="0" xfId="0" applyFont="1"/>
    <xf numFmtId="0" fontId="26" fillId="0" borderId="0" xfId="0" applyFont="1" applyAlignment="1">
      <alignment horizontal="justify" vertical="center" wrapText="1"/>
    </xf>
    <xf numFmtId="0" fontId="16" fillId="3" borderId="16" xfId="0" applyFont="1" applyFill="1" applyBorder="1" applyAlignment="1">
      <alignment vertical="top"/>
    </xf>
    <xf numFmtId="172" fontId="17" fillId="3" borderId="25" xfId="0" applyNumberFormat="1" applyFont="1" applyFill="1" applyBorder="1" applyAlignment="1">
      <alignment vertical="top"/>
    </xf>
    <xf numFmtId="165" fontId="26" fillId="0" borderId="0" xfId="0" applyNumberFormat="1" applyFont="1" applyAlignment="1">
      <alignment horizontal="right" vertical="center"/>
    </xf>
    <xf numFmtId="9" fontId="20" fillId="0" borderId="0" xfId="0" applyNumberFormat="1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44" fontId="26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0" fontId="17" fillId="3" borderId="0" xfId="0" applyFont="1" applyFill="1" applyAlignment="1">
      <alignment horizontal="left" vertical="center" wrapText="1"/>
    </xf>
    <xf numFmtId="0" fontId="20" fillId="0" borderId="0" xfId="11" applyFont="1"/>
    <xf numFmtId="0" fontId="20" fillId="2" borderId="0" xfId="11" applyFont="1" applyFill="1"/>
    <xf numFmtId="0" fontId="21" fillId="0" borderId="0" xfId="11" applyFont="1" applyAlignment="1">
      <alignment horizontal="left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19" fillId="0" borderId="0" xfId="11" applyFont="1" applyAlignment="1">
      <alignment horizontal="center" vertical="center"/>
    </xf>
    <xf numFmtId="0" fontId="19" fillId="0" borderId="0" xfId="11" applyFont="1" applyAlignment="1">
      <alignment horizontal="center" vertical="center" wrapText="1"/>
    </xf>
    <xf numFmtId="0" fontId="19" fillId="0" borderId="9" xfId="11" applyFont="1" applyBorder="1" applyAlignment="1">
      <alignment horizontal="center" vertical="center"/>
    </xf>
    <xf numFmtId="0" fontId="19" fillId="2" borderId="0" xfId="11" applyFont="1" applyFill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19" fillId="0" borderId="3" xfId="11" applyFont="1" applyBorder="1" applyAlignment="1">
      <alignment horizontal="center" vertical="center"/>
    </xf>
    <xf numFmtId="165" fontId="17" fillId="3" borderId="4" xfId="11" applyNumberFormat="1" applyFont="1" applyFill="1" applyBorder="1" applyAlignment="1">
      <alignment horizontal="center" vertical="center"/>
    </xf>
    <xf numFmtId="0" fontId="17" fillId="3" borderId="4" xfId="11" applyFont="1" applyFill="1" applyBorder="1" applyAlignment="1">
      <alignment horizontal="center" vertical="center"/>
    </xf>
    <xf numFmtId="2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 wrapText="1"/>
    </xf>
    <xf numFmtId="0" fontId="17" fillId="3" borderId="4" xfId="11" applyFont="1" applyFill="1" applyBorder="1" applyAlignment="1">
      <alignment horizontal="center" vertical="center" wrapText="1"/>
    </xf>
    <xf numFmtId="0" fontId="17" fillId="3" borderId="1" xfId="11" applyFont="1" applyFill="1" applyBorder="1" applyAlignment="1">
      <alignment horizontal="center" vertical="center"/>
    </xf>
    <xf numFmtId="0" fontId="18" fillId="0" borderId="0" xfId="9" applyFont="1" applyAlignment="1">
      <alignment vertical="center"/>
    </xf>
    <xf numFmtId="165" fontId="19" fillId="0" borderId="0" xfId="11" applyNumberFormat="1" applyFont="1" applyAlignment="1">
      <alignment horizontal="right" vertical="center"/>
    </xf>
    <xf numFmtId="2" fontId="19" fillId="0" borderId="0" xfId="11" applyNumberFormat="1" applyFont="1" applyAlignment="1">
      <alignment horizontal="right" vertical="center"/>
    </xf>
    <xf numFmtId="0" fontId="19" fillId="0" borderId="0" xfId="11" applyFont="1" applyAlignment="1">
      <alignment horizontal="right" vertical="center"/>
    </xf>
    <xf numFmtId="166" fontId="19" fillId="0" borderId="0" xfId="11" applyNumberFormat="1" applyFont="1" applyAlignment="1">
      <alignment horizontal="right" vertical="center"/>
    </xf>
    <xf numFmtId="44" fontId="19" fillId="0" borderId="0" xfId="11" applyNumberFormat="1" applyFont="1" applyAlignment="1">
      <alignment horizontal="right" vertical="center"/>
    </xf>
    <xf numFmtId="0" fontId="18" fillId="2" borderId="0" xfId="9" applyFont="1" applyFill="1" applyAlignment="1">
      <alignment vertical="center"/>
    </xf>
    <xf numFmtId="168" fontId="17" fillId="3" borderId="10" xfId="11" applyNumberFormat="1" applyFont="1" applyFill="1" applyBorder="1" applyAlignment="1">
      <alignment horizontal="center" vertical="center"/>
    </xf>
    <xf numFmtId="1" fontId="18" fillId="0" borderId="5" xfId="17" applyNumberFormat="1" applyFont="1" applyFill="1" applyBorder="1" applyAlignment="1">
      <alignment horizontal="center" vertical="top"/>
    </xf>
    <xf numFmtId="0" fontId="18" fillId="0" borderId="6" xfId="17" applyNumberFormat="1" applyFont="1" applyFill="1" applyBorder="1" applyAlignment="1">
      <alignment horizontal="center" vertical="center" wrapText="1"/>
    </xf>
    <xf numFmtId="165" fontId="18" fillId="0" borderId="7" xfId="15" applyNumberFormat="1" applyFont="1" applyFill="1" applyBorder="1" applyAlignment="1">
      <alignment horizontal="right" vertical="center"/>
    </xf>
    <xf numFmtId="0" fontId="18" fillId="0" borderId="7" xfId="15" applyNumberFormat="1" applyFont="1" applyFill="1" applyBorder="1" applyAlignment="1">
      <alignment horizontal="right" vertical="center"/>
    </xf>
    <xf numFmtId="44" fontId="18" fillId="0" borderId="7" xfId="17" applyNumberFormat="1" applyFont="1" applyFill="1" applyBorder="1" applyAlignment="1">
      <alignment horizontal="right" vertical="center"/>
    </xf>
    <xf numFmtId="169" fontId="18" fillId="0" borderId="7" xfId="17" applyNumberFormat="1" applyFont="1" applyFill="1" applyBorder="1" applyAlignment="1">
      <alignment horizontal="right" vertical="center"/>
    </xf>
    <xf numFmtId="44" fontId="18" fillId="0" borderId="7" xfId="5" applyFont="1" applyFill="1" applyBorder="1" applyAlignment="1">
      <alignment horizontal="right" vertical="center"/>
    </xf>
    <xf numFmtId="170" fontId="18" fillId="0" borderId="7" xfId="17" applyNumberFormat="1" applyFont="1" applyFill="1" applyBorder="1" applyAlignment="1" applyProtection="1">
      <alignment horizontal="right" vertical="center"/>
    </xf>
    <xf numFmtId="170" fontId="18" fillId="0" borderId="11" xfId="17" applyNumberFormat="1" applyFont="1" applyFill="1" applyBorder="1" applyAlignment="1" applyProtection="1">
      <alignment horizontal="right" vertical="center"/>
    </xf>
    <xf numFmtId="170" fontId="18" fillId="0" borderId="6" xfId="17" applyNumberFormat="1" applyFont="1" applyFill="1" applyBorder="1" applyAlignment="1" applyProtection="1">
      <alignment horizontal="left" vertical="top"/>
    </xf>
    <xf numFmtId="0" fontId="17" fillId="3" borderId="4" xfId="11" applyFont="1" applyFill="1" applyBorder="1" applyAlignment="1">
      <alignment horizontal="left" vertical="center" wrapText="1"/>
    </xf>
    <xf numFmtId="0" fontId="29" fillId="0" borderId="7" xfId="17" applyFont="1" applyFill="1" applyBorder="1" applyAlignment="1">
      <alignment horizontal="left" vertical="center" wrapText="1"/>
    </xf>
    <xf numFmtId="165" fontId="18" fillId="0" borderId="7" xfId="17" applyNumberFormat="1" applyFont="1" applyFill="1" applyBorder="1" applyAlignment="1">
      <alignment horizontal="right" vertical="center"/>
    </xf>
    <xf numFmtId="0" fontId="18" fillId="0" borderId="7" xfId="17" applyNumberFormat="1" applyFont="1" applyFill="1" applyBorder="1" applyAlignment="1">
      <alignment horizontal="right" vertical="center"/>
    </xf>
    <xf numFmtId="170" fontId="30" fillId="0" borderId="11" xfId="17" applyNumberFormat="1" applyFont="1" applyFill="1" applyBorder="1" applyAlignment="1" applyProtection="1">
      <alignment horizontal="right" vertical="center"/>
    </xf>
    <xf numFmtId="173" fontId="30" fillId="0" borderId="6" xfId="17" applyNumberFormat="1" applyFont="1" applyFill="1" applyBorder="1" applyAlignment="1" applyProtection="1">
      <alignment horizontal="left" vertical="top"/>
    </xf>
    <xf numFmtId="169" fontId="18" fillId="0" borderId="7" xfId="5" applyNumberFormat="1" applyFont="1" applyFill="1" applyBorder="1" applyAlignment="1">
      <alignment horizontal="right" vertical="center"/>
    </xf>
    <xf numFmtId="0" fontId="18" fillId="0" borderId="30" xfId="17" applyNumberFormat="1" applyFont="1" applyFill="1" applyBorder="1" applyAlignment="1">
      <alignment horizontal="center" vertical="center" wrapText="1"/>
    </xf>
    <xf numFmtId="0" fontId="18" fillId="0" borderId="12" xfId="17" applyNumberFormat="1" applyFont="1" applyFill="1" applyBorder="1" applyAlignment="1">
      <alignment horizontal="center" vertical="center" wrapText="1"/>
    </xf>
    <xf numFmtId="0" fontId="18" fillId="0" borderId="13" xfId="17" applyFont="1" applyFill="1" applyBorder="1" applyAlignment="1">
      <alignment horizontal="left" vertical="center" wrapText="1"/>
    </xf>
    <xf numFmtId="165" fontId="18" fillId="0" borderId="13" xfId="17" applyNumberFormat="1" applyFont="1" applyFill="1" applyBorder="1" applyAlignment="1">
      <alignment horizontal="right" vertical="center"/>
    </xf>
    <xf numFmtId="0" fontId="18" fillId="0" borderId="13" xfId="17" applyNumberFormat="1" applyFont="1" applyFill="1" applyBorder="1" applyAlignment="1">
      <alignment horizontal="right" vertical="center"/>
    </xf>
    <xf numFmtId="44" fontId="18" fillId="0" borderId="13" xfId="17" applyNumberFormat="1" applyFont="1" applyFill="1" applyBorder="1" applyAlignment="1">
      <alignment horizontal="right" vertical="center"/>
    </xf>
    <xf numFmtId="169" fontId="18" fillId="0" borderId="13" xfId="17" applyNumberFormat="1" applyFont="1" applyFill="1" applyBorder="1" applyAlignment="1">
      <alignment horizontal="right" vertical="center"/>
    </xf>
    <xf numFmtId="44" fontId="18" fillId="0" borderId="13" xfId="5" applyFont="1" applyFill="1" applyBorder="1" applyAlignment="1">
      <alignment horizontal="right" vertical="center"/>
    </xf>
    <xf numFmtId="170" fontId="18" fillId="0" borderId="13" xfId="17" applyNumberFormat="1" applyFont="1" applyFill="1" applyBorder="1" applyAlignment="1" applyProtection="1">
      <alignment horizontal="right" vertical="center"/>
    </xf>
    <xf numFmtId="170" fontId="18" fillId="0" borderId="33" xfId="17" applyNumberFormat="1" applyFont="1" applyFill="1" applyBorder="1" applyAlignment="1" applyProtection="1">
      <alignment horizontal="right" vertical="center"/>
    </xf>
    <xf numFmtId="170" fontId="18" fillId="0" borderId="12" xfId="17" applyNumberFormat="1" applyFont="1" applyFill="1" applyBorder="1" applyAlignment="1" applyProtection="1">
      <alignment horizontal="left" vertical="top"/>
    </xf>
    <xf numFmtId="0" fontId="19" fillId="0" borderId="34" xfId="11" applyFont="1" applyBorder="1" applyAlignment="1">
      <alignment horizontal="center" vertical="center"/>
    </xf>
    <xf numFmtId="166" fontId="19" fillId="0" borderId="0" xfId="11" applyNumberFormat="1" applyFont="1" applyAlignment="1">
      <alignment horizontal="center" vertical="center"/>
    </xf>
    <xf numFmtId="0" fontId="17" fillId="3" borderId="31" xfId="11" applyFont="1" applyFill="1" applyBorder="1" applyAlignment="1">
      <alignment horizontal="left" vertical="top"/>
    </xf>
    <xf numFmtId="0" fontId="17" fillId="3" borderId="32" xfId="11" applyFont="1" applyFill="1" applyBorder="1" applyAlignment="1">
      <alignment vertical="top"/>
    </xf>
    <xf numFmtId="0" fontId="31" fillId="3" borderId="32" xfId="11" applyFont="1" applyFill="1" applyBorder="1" applyAlignment="1">
      <alignment vertical="top"/>
    </xf>
    <xf numFmtId="9" fontId="31" fillId="3" borderId="32" xfId="11" applyNumberFormat="1" applyFont="1" applyFill="1" applyBorder="1" applyAlignment="1">
      <alignment vertical="top"/>
    </xf>
    <xf numFmtId="169" fontId="17" fillId="3" borderId="35" xfId="5" applyNumberFormat="1" applyFont="1" applyFill="1" applyBorder="1" applyAlignment="1">
      <alignment vertical="top"/>
    </xf>
    <xf numFmtId="164" fontId="18" fillId="0" borderId="0" xfId="9" applyNumberFormat="1" applyFont="1" applyAlignment="1">
      <alignment vertical="center"/>
    </xf>
    <xf numFmtId="9" fontId="31" fillId="3" borderId="32" xfId="0" applyNumberFormat="1" applyFont="1" applyFill="1" applyBorder="1" applyAlignment="1">
      <alignment vertical="top"/>
    </xf>
    <xf numFmtId="9" fontId="17" fillId="3" borderId="32" xfId="11" applyNumberFormat="1" applyFont="1" applyFill="1" applyBorder="1" applyAlignment="1">
      <alignment horizontal="center" vertical="top"/>
    </xf>
    <xf numFmtId="44" fontId="18" fillId="0" borderId="0" xfId="9" applyNumberFormat="1" applyFont="1" applyAlignment="1">
      <alignment vertical="center"/>
    </xf>
    <xf numFmtId="169" fontId="18" fillId="0" borderId="40" xfId="2" applyNumberFormat="1" applyFont="1" applyFill="1" applyBorder="1" applyAlignment="1">
      <alignment horizontal="right" vertical="center"/>
    </xf>
    <xf numFmtId="9" fontId="18" fillId="0" borderId="40" xfId="2" applyNumberFormat="1" applyFont="1" applyFill="1" applyBorder="1" applyAlignment="1">
      <alignment horizontal="right" vertical="center"/>
    </xf>
    <xf numFmtId="165" fontId="18" fillId="0" borderId="40" xfId="2" applyNumberFormat="1" applyFont="1" applyFill="1" applyBorder="1" applyAlignment="1">
      <alignment horizontal="right" vertical="center"/>
    </xf>
    <xf numFmtId="0" fontId="18" fillId="0" borderId="40" xfId="2" applyFont="1" applyFill="1" applyBorder="1" applyAlignment="1">
      <alignment horizontal="left" vertical="center" wrapText="1"/>
    </xf>
    <xf numFmtId="0" fontId="17" fillId="3" borderId="39" xfId="0" applyFont="1" applyFill="1" applyBorder="1" applyAlignment="1">
      <alignment horizontal="left" vertical="center" wrapText="1"/>
    </xf>
    <xf numFmtId="0" fontId="18" fillId="0" borderId="40" xfId="2" applyNumberFormat="1" applyFont="1" applyFill="1" applyBorder="1" applyAlignment="1">
      <alignment horizontal="center" vertical="center"/>
    </xf>
    <xf numFmtId="0" fontId="18" fillId="0" borderId="7" xfId="12" applyNumberFormat="1" applyFont="1" applyFill="1" applyBorder="1" applyAlignment="1">
      <alignment horizontal="center" vertical="center"/>
    </xf>
    <xf numFmtId="0" fontId="18" fillId="0" borderId="7" xfId="2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8" fillId="0" borderId="43" xfId="1" applyNumberFormat="1" applyFont="1" applyFill="1" applyBorder="1" applyAlignment="1">
      <alignment horizontal="center" vertical="center"/>
    </xf>
    <xf numFmtId="170" fontId="18" fillId="0" borderId="43" xfId="12" applyNumberFormat="1" applyFont="1" applyFill="1" applyBorder="1" applyAlignment="1" applyProtection="1">
      <alignment horizontal="right" vertical="center"/>
    </xf>
    <xf numFmtId="170" fontId="18" fillId="0" borderId="41" xfId="12" applyNumberFormat="1" applyFont="1" applyFill="1" applyBorder="1" applyAlignment="1" applyProtection="1">
      <alignment horizontal="right" vertical="center"/>
    </xf>
    <xf numFmtId="170" fontId="23" fillId="0" borderId="43" xfId="12" applyNumberFormat="1" applyFont="1" applyFill="1" applyBorder="1" applyAlignment="1" applyProtection="1">
      <alignment horizontal="right" vertical="center"/>
    </xf>
    <xf numFmtId="174" fontId="18" fillId="0" borderId="42" xfId="12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wrapText="1"/>
    </xf>
    <xf numFmtId="165" fontId="20" fillId="0" borderId="0" xfId="0" applyNumberFormat="1" applyFont="1"/>
    <xf numFmtId="2" fontId="20" fillId="0" borderId="0" xfId="0" applyNumberFormat="1" applyFont="1"/>
    <xf numFmtId="0" fontId="20" fillId="0" borderId="0" xfId="0" applyFont="1" applyAlignment="1">
      <alignment horizontal="center" vertical="center"/>
    </xf>
    <xf numFmtId="44" fontId="20" fillId="0" borderId="0" xfId="0" applyNumberFormat="1" applyFont="1"/>
    <xf numFmtId="9" fontId="25" fillId="0" borderId="47" xfId="0" applyNumberFormat="1" applyFont="1" applyBorder="1" applyAlignment="1">
      <alignment vertical="top"/>
    </xf>
    <xf numFmtId="171" fontId="24" fillId="0" borderId="49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168" fontId="17" fillId="3" borderId="52" xfId="0" applyNumberFormat="1" applyFont="1" applyFill="1" applyBorder="1" applyAlignment="1">
      <alignment horizontal="center" vertical="center"/>
    </xf>
    <xf numFmtId="169" fontId="17" fillId="3" borderId="10" xfId="1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8" fillId="0" borderId="0" xfId="11" applyFont="1" applyAlignment="1">
      <alignment vertical="top" wrapText="1"/>
    </xf>
    <xf numFmtId="0" fontId="25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19" fillId="0" borderId="57" xfId="0" applyFont="1" applyBorder="1" applyAlignment="1">
      <alignment horizontal="center" vertical="center"/>
    </xf>
    <xf numFmtId="0" fontId="19" fillId="0" borderId="58" xfId="0" applyFont="1" applyBorder="1"/>
    <xf numFmtId="0" fontId="26" fillId="0" borderId="58" xfId="0" applyFont="1" applyBorder="1" applyAlignment="1">
      <alignment horizontal="justify" vertical="center" wrapText="1"/>
    </xf>
    <xf numFmtId="0" fontId="20" fillId="0" borderId="58" xfId="0" applyFont="1" applyBorder="1"/>
    <xf numFmtId="0" fontId="25" fillId="0" borderId="58" xfId="0" applyFont="1" applyBorder="1" applyAlignment="1">
      <alignment vertical="top"/>
    </xf>
    <xf numFmtId="0" fontId="26" fillId="0" borderId="58" xfId="0" applyFont="1" applyBorder="1" applyAlignment="1">
      <alignment horizontal="center" vertical="center"/>
    </xf>
    <xf numFmtId="44" fontId="26" fillId="0" borderId="58" xfId="0" applyNumberFormat="1" applyFont="1" applyBorder="1" applyAlignment="1">
      <alignment horizontal="right" vertical="center"/>
    </xf>
    <xf numFmtId="165" fontId="32" fillId="3" borderId="54" xfId="0" applyNumberFormat="1" applyFont="1" applyFill="1" applyBorder="1" applyAlignment="1">
      <alignment horizontal="center" vertical="center"/>
    </xf>
    <xf numFmtId="0" fontId="32" fillId="3" borderId="54" xfId="0" applyFont="1" applyFill="1" applyBorder="1" applyAlignment="1">
      <alignment horizontal="center" vertical="center"/>
    </xf>
    <xf numFmtId="166" fontId="32" fillId="13" borderId="44" xfId="0" applyNumberFormat="1" applyFont="1" applyFill="1" applyBorder="1" applyAlignment="1">
      <alignment horizontal="center" vertical="center" wrapText="1"/>
    </xf>
    <xf numFmtId="0" fontId="32" fillId="11" borderId="44" xfId="0" applyFont="1" applyFill="1" applyBorder="1" applyAlignment="1">
      <alignment horizontal="center" vertical="center" wrapText="1"/>
    </xf>
    <xf numFmtId="0" fontId="32" fillId="11" borderId="59" xfId="0" applyFont="1" applyFill="1" applyBorder="1" applyAlignment="1">
      <alignment horizontal="center" vertical="center" wrapText="1"/>
    </xf>
    <xf numFmtId="0" fontId="32" fillId="12" borderId="59" xfId="0" applyFont="1" applyFill="1" applyBorder="1" applyAlignment="1">
      <alignment horizontal="center" vertical="center" wrapText="1"/>
    </xf>
    <xf numFmtId="0" fontId="32" fillId="12" borderId="55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 wrapText="1"/>
    </xf>
    <xf numFmtId="165" fontId="19" fillId="0" borderId="58" xfId="0" applyNumberFormat="1" applyFont="1" applyBorder="1" applyAlignment="1">
      <alignment horizontal="right" vertical="center"/>
    </xf>
    <xf numFmtId="0" fontId="19" fillId="0" borderId="58" xfId="0" applyFont="1" applyBorder="1" applyAlignment="1">
      <alignment horizontal="right" vertical="center"/>
    </xf>
    <xf numFmtId="2" fontId="19" fillId="0" borderId="58" xfId="0" applyNumberFormat="1" applyFont="1" applyBorder="1" applyAlignment="1">
      <alignment horizontal="right" vertical="center"/>
    </xf>
    <xf numFmtId="44" fontId="19" fillId="0" borderId="58" xfId="0" applyNumberFormat="1" applyFont="1" applyBorder="1" applyAlignment="1">
      <alignment horizontal="right" vertical="center"/>
    </xf>
    <xf numFmtId="0" fontId="16" fillId="3" borderId="61" xfId="0" applyFont="1" applyFill="1" applyBorder="1" applyAlignment="1">
      <alignment vertical="center"/>
    </xf>
    <xf numFmtId="168" fontId="17" fillId="3" borderId="62" xfId="0" applyNumberFormat="1" applyFont="1" applyFill="1" applyBorder="1" applyAlignment="1">
      <alignment horizontal="center" vertical="center"/>
    </xf>
    <xf numFmtId="165" fontId="18" fillId="0" borderId="63" xfId="1" applyNumberFormat="1" applyFont="1" applyFill="1" applyBorder="1" applyAlignment="1">
      <alignment horizontal="center" vertical="center"/>
    </xf>
    <xf numFmtId="170" fontId="18" fillId="0" borderId="63" xfId="12" applyNumberFormat="1" applyFont="1" applyFill="1" applyBorder="1" applyAlignment="1" applyProtection="1">
      <alignment horizontal="right" vertical="center"/>
    </xf>
    <xf numFmtId="170" fontId="23" fillId="0" borderId="63" xfId="12" applyNumberFormat="1" applyFont="1" applyFill="1" applyBorder="1" applyAlignment="1" applyProtection="1">
      <alignment horizontal="right" vertical="center"/>
    </xf>
    <xf numFmtId="170" fontId="18" fillId="0" borderId="65" xfId="12" applyNumberFormat="1" applyFont="1" applyFill="1" applyBorder="1" applyAlignment="1" applyProtection="1">
      <alignment horizontal="right" vertical="center"/>
    </xf>
    <xf numFmtId="0" fontId="35" fillId="0" borderId="66" xfId="2" applyFont="1" applyFill="1" applyBorder="1" applyAlignment="1">
      <alignment horizontal="center" vertical="center" wrapText="1"/>
    </xf>
    <xf numFmtId="0" fontId="36" fillId="0" borderId="67" xfId="2" applyFont="1" applyFill="1" applyBorder="1" applyAlignment="1">
      <alignment horizontal="center" vertical="center" wrapText="1"/>
    </xf>
    <xf numFmtId="0" fontId="35" fillId="0" borderId="68" xfId="2" applyFont="1" applyFill="1" applyBorder="1" applyAlignment="1">
      <alignment horizontal="center" vertical="center" wrapText="1"/>
    </xf>
    <xf numFmtId="0" fontId="36" fillId="0" borderId="69" xfId="2" applyFont="1" applyFill="1" applyBorder="1" applyAlignment="1">
      <alignment horizontal="center" vertical="center" wrapText="1"/>
    </xf>
    <xf numFmtId="44" fontId="16" fillId="3" borderId="79" xfId="1" applyFont="1" applyFill="1" applyBorder="1" applyAlignment="1">
      <alignment vertical="center"/>
    </xf>
    <xf numFmtId="0" fontId="16" fillId="3" borderId="79" xfId="0" applyFont="1" applyFill="1" applyBorder="1" applyAlignment="1">
      <alignment vertical="center"/>
    </xf>
    <xf numFmtId="168" fontId="17" fillId="3" borderId="80" xfId="0" applyNumberFormat="1" applyFont="1" applyFill="1" applyBorder="1" applyAlignment="1">
      <alignment horizontal="center" vertical="center"/>
    </xf>
    <xf numFmtId="2" fontId="18" fillId="0" borderId="40" xfId="12" applyNumberFormat="1" applyFont="1" applyFill="1" applyBorder="1" applyAlignment="1">
      <alignment horizontal="center" vertical="center"/>
    </xf>
    <xf numFmtId="0" fontId="38" fillId="0" borderId="40" xfId="2" applyFont="1" applyFill="1" applyBorder="1" applyAlignment="1">
      <alignment horizontal="left" vertical="center" wrapText="1"/>
    </xf>
    <xf numFmtId="0" fontId="23" fillId="0" borderId="81" xfId="2" applyNumberFormat="1" applyFont="1" applyFill="1" applyBorder="1" applyAlignment="1">
      <alignment horizontal="center" vertical="center" wrapText="1"/>
    </xf>
    <xf numFmtId="0" fontId="23" fillId="0" borderId="8" xfId="2" applyNumberFormat="1" applyFont="1" applyFill="1" applyBorder="1" applyAlignment="1">
      <alignment horizontal="center" vertical="center" wrapText="1"/>
    </xf>
    <xf numFmtId="0" fontId="23" fillId="0" borderId="64" xfId="2" applyNumberFormat="1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top"/>
    </xf>
    <xf numFmtId="0" fontId="16" fillId="3" borderId="50" xfId="0" applyFont="1" applyFill="1" applyBorder="1" applyAlignment="1">
      <alignment horizontal="center" vertical="top"/>
    </xf>
    <xf numFmtId="0" fontId="16" fillId="3" borderId="51" xfId="0" applyFont="1" applyFill="1" applyBorder="1" applyAlignment="1">
      <alignment horizontal="center" vertical="top"/>
    </xf>
    <xf numFmtId="0" fontId="16" fillId="3" borderId="21" xfId="0" applyFont="1" applyFill="1" applyBorder="1" applyAlignment="1">
      <alignment horizontal="center" vertical="top"/>
    </xf>
    <xf numFmtId="0" fontId="16" fillId="3" borderId="22" xfId="0" applyFont="1" applyFill="1" applyBorder="1" applyAlignment="1">
      <alignment horizontal="center" vertical="top"/>
    </xf>
    <xf numFmtId="0" fontId="16" fillId="3" borderId="23" xfId="0" applyFont="1" applyFill="1" applyBorder="1" applyAlignment="1">
      <alignment horizontal="center" vertical="top"/>
    </xf>
    <xf numFmtId="0" fontId="16" fillId="3" borderId="3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24" fillId="0" borderId="15" xfId="0" applyFont="1" applyBorder="1" applyAlignment="1">
      <alignment horizontal="center" vertical="top"/>
    </xf>
    <xf numFmtId="0" fontId="24" fillId="0" borderId="24" xfId="0" applyFont="1" applyBorder="1" applyAlignment="1">
      <alignment horizontal="center" vertical="top"/>
    </xf>
    <xf numFmtId="0" fontId="16" fillId="3" borderId="78" xfId="0" applyFont="1" applyFill="1" applyBorder="1" applyAlignment="1">
      <alignment horizontal="center" vertical="center"/>
    </xf>
    <xf numFmtId="0" fontId="16" fillId="3" borderId="79" xfId="0" applyFont="1" applyFill="1" applyBorder="1" applyAlignment="1">
      <alignment horizontal="center" vertical="center"/>
    </xf>
    <xf numFmtId="0" fontId="23" fillId="0" borderId="53" xfId="2" applyNumberFormat="1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top"/>
    </xf>
    <xf numFmtId="0" fontId="17" fillId="3" borderId="18" xfId="0" applyFont="1" applyFill="1" applyBorder="1" applyAlignment="1">
      <alignment horizontal="center" vertical="top"/>
    </xf>
    <xf numFmtId="0" fontId="24" fillId="0" borderId="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4" fillId="0" borderId="46" xfId="0" applyFont="1" applyBorder="1" applyAlignment="1">
      <alignment horizontal="center" vertical="top"/>
    </xf>
    <xf numFmtId="0" fontId="24" fillId="0" borderId="45" xfId="0" applyFont="1" applyBorder="1" applyAlignment="1">
      <alignment horizontal="center" vertical="top"/>
    </xf>
    <xf numFmtId="0" fontId="24" fillId="0" borderId="47" xfId="0" applyFont="1" applyBorder="1" applyAlignment="1">
      <alignment horizontal="center" vertical="top"/>
    </xf>
    <xf numFmtId="0" fontId="34" fillId="15" borderId="14" xfId="0" applyFont="1" applyFill="1" applyBorder="1" applyAlignment="1">
      <alignment horizontal="center" vertical="center"/>
    </xf>
    <xf numFmtId="0" fontId="34" fillId="15" borderId="15" xfId="0" applyFont="1" applyFill="1" applyBorder="1" applyAlignment="1">
      <alignment horizontal="center" vertical="center"/>
    </xf>
    <xf numFmtId="0" fontId="34" fillId="15" borderId="24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14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35" fillId="0" borderId="70" xfId="2" applyFont="1" applyFill="1" applyBorder="1" applyAlignment="1">
      <alignment horizontal="center" vertical="center" wrapText="1"/>
    </xf>
    <xf numFmtId="0" fontId="35" fillId="0" borderId="71" xfId="2" applyFont="1" applyFill="1" applyBorder="1" applyAlignment="1">
      <alignment horizontal="center" vertical="center" wrapText="1"/>
    </xf>
    <xf numFmtId="172" fontId="37" fillId="0" borderId="72" xfId="2" applyNumberFormat="1" applyFont="1" applyFill="1" applyBorder="1" applyAlignment="1">
      <alignment horizontal="center" vertical="center" wrapText="1"/>
    </xf>
    <xf numFmtId="0" fontId="37" fillId="0" borderId="73" xfId="2" applyFont="1" applyFill="1" applyBorder="1" applyAlignment="1">
      <alignment horizontal="center" vertical="center" wrapText="1"/>
    </xf>
    <xf numFmtId="0" fontId="35" fillId="0" borderId="74" xfId="2" applyFont="1" applyFill="1" applyBorder="1" applyAlignment="1">
      <alignment horizontal="center" vertical="center" wrapText="1"/>
    </xf>
    <xf numFmtId="0" fontId="35" fillId="0" borderId="75" xfId="2" applyFont="1" applyFill="1" applyBorder="1" applyAlignment="1">
      <alignment horizontal="center" vertical="center" wrapText="1"/>
    </xf>
    <xf numFmtId="172" fontId="37" fillId="0" borderId="76" xfId="2" applyNumberFormat="1" applyFont="1" applyFill="1" applyBorder="1" applyAlignment="1">
      <alignment horizontal="center" vertical="center" wrapText="1"/>
    </xf>
    <xf numFmtId="0" fontId="37" fillId="0" borderId="77" xfId="2" applyFont="1" applyFill="1" applyBorder="1" applyAlignment="1">
      <alignment horizontal="center" vertical="center" wrapText="1"/>
    </xf>
    <xf numFmtId="0" fontId="16" fillId="3" borderId="60" xfId="0" applyFont="1" applyFill="1" applyBorder="1" applyAlignment="1">
      <alignment horizontal="center" vertical="center"/>
    </xf>
    <xf numFmtId="0" fontId="16" fillId="3" borderId="58" xfId="0" applyFont="1" applyFill="1" applyBorder="1" applyAlignment="1">
      <alignment horizontal="center" vertical="center"/>
    </xf>
    <xf numFmtId="0" fontId="27" fillId="14" borderId="56" xfId="11" applyFont="1" applyFill="1" applyBorder="1" applyAlignment="1">
      <alignment horizontal="left" vertical="top" wrapText="1"/>
    </xf>
    <xf numFmtId="0" fontId="27" fillId="14" borderId="0" xfId="11" applyFont="1" applyFill="1" applyAlignment="1">
      <alignment horizontal="left" vertical="top" wrapText="1"/>
    </xf>
    <xf numFmtId="0" fontId="16" fillId="3" borderId="14" xfId="11" applyFont="1" applyFill="1" applyBorder="1" applyAlignment="1">
      <alignment horizontal="center" vertical="center"/>
    </xf>
    <xf numFmtId="0" fontId="16" fillId="3" borderId="15" xfId="11" applyFont="1" applyFill="1" applyBorder="1" applyAlignment="1">
      <alignment horizontal="center" vertical="center"/>
    </xf>
    <xf numFmtId="0" fontId="16" fillId="3" borderId="2" xfId="11" applyFont="1" applyFill="1" applyBorder="1" applyAlignment="1">
      <alignment horizontal="center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22" fillId="0" borderId="15" xfId="11" applyFont="1" applyBorder="1" applyAlignment="1">
      <alignment horizontal="left" vertical="center" wrapText="1"/>
    </xf>
    <xf numFmtId="0" fontId="16" fillId="3" borderId="1" xfId="11" applyFont="1" applyFill="1" applyBorder="1" applyAlignment="1">
      <alignment horizontal="center" vertical="center"/>
    </xf>
    <xf numFmtId="0" fontId="22" fillId="0" borderId="26" xfId="11" applyFont="1" applyBorder="1" applyAlignment="1">
      <alignment horizontal="center" vertical="center" wrapText="1"/>
    </xf>
    <xf numFmtId="0" fontId="22" fillId="0" borderId="29" xfId="11" applyFont="1" applyBorder="1" applyAlignment="1">
      <alignment horizontal="center" vertical="center" wrapText="1"/>
    </xf>
    <xf numFmtId="0" fontId="21" fillId="0" borderId="26" xfId="11" applyFont="1" applyBorder="1" applyAlignment="1">
      <alignment horizontal="center" vertical="center" wrapText="1"/>
    </xf>
    <xf numFmtId="0" fontId="21" fillId="0" borderId="29" xfId="11" applyFont="1" applyBorder="1" applyAlignment="1">
      <alignment horizontal="center" vertical="center" wrapText="1"/>
    </xf>
    <xf numFmtId="0" fontId="21" fillId="0" borderId="21" xfId="11" applyFont="1" applyBorder="1" applyAlignment="1">
      <alignment horizontal="center" vertical="center" wrapText="1"/>
    </xf>
    <xf numFmtId="0" fontId="21" fillId="0" borderId="23" xfId="11" applyFont="1" applyBorder="1" applyAlignment="1">
      <alignment horizontal="center" vertical="center" wrapText="1"/>
    </xf>
    <xf numFmtId="0" fontId="21" fillId="0" borderId="27" xfId="11" applyFont="1" applyBorder="1" applyAlignment="1">
      <alignment horizontal="center" vertical="center" wrapText="1"/>
    </xf>
    <xf numFmtId="0" fontId="21" fillId="0" borderId="28" xfId="11" applyFont="1" applyBorder="1" applyAlignment="1">
      <alignment horizontal="center" vertical="center" wrapText="1"/>
    </xf>
    <xf numFmtId="0" fontId="21" fillId="0" borderId="21" xfId="11" applyFont="1" applyBorder="1" applyAlignment="1">
      <alignment horizontal="center" vertical="center"/>
    </xf>
    <xf numFmtId="0" fontId="21" fillId="0" borderId="23" xfId="11" applyFont="1" applyBorder="1" applyAlignment="1">
      <alignment horizontal="center" vertical="center"/>
    </xf>
    <xf numFmtId="0" fontId="21" fillId="0" borderId="27" xfId="11" applyFont="1" applyBorder="1" applyAlignment="1">
      <alignment horizontal="center" vertical="center"/>
    </xf>
    <xf numFmtId="0" fontId="21" fillId="0" borderId="28" xfId="11" applyFont="1" applyBorder="1" applyAlignment="1">
      <alignment horizontal="center" vertical="center"/>
    </xf>
    <xf numFmtId="44" fontId="32" fillId="13" borderId="44" xfId="1" applyFont="1" applyFill="1" applyBorder="1" applyAlignment="1">
      <alignment horizontal="center" vertical="center"/>
    </xf>
    <xf numFmtId="44" fontId="19" fillId="0" borderId="0" xfId="1" applyFont="1" applyAlignment="1">
      <alignment horizontal="center" vertical="center"/>
    </xf>
    <xf numFmtId="44" fontId="19" fillId="0" borderId="58" xfId="1" applyFont="1" applyBorder="1" applyAlignment="1">
      <alignment horizontal="right" vertical="center"/>
    </xf>
    <xf numFmtId="44" fontId="18" fillId="0" borderId="7" xfId="1" applyFont="1" applyFill="1" applyBorder="1" applyAlignment="1">
      <alignment horizontal="right" vertical="center"/>
    </xf>
    <xf numFmtId="44" fontId="23" fillId="0" borderId="40" xfId="1" applyFont="1" applyFill="1" applyBorder="1" applyAlignment="1">
      <alignment horizontal="center" vertical="center"/>
    </xf>
    <xf numFmtId="44" fontId="18" fillId="0" borderId="40" xfId="1" applyFont="1" applyFill="1" applyBorder="1" applyAlignment="1">
      <alignment horizontal="right" vertical="center"/>
    </xf>
    <xf numFmtId="44" fontId="26" fillId="0" borderId="0" xfId="1" applyFont="1" applyAlignment="1">
      <alignment horizontal="right" vertical="center"/>
    </xf>
    <xf numFmtId="44" fontId="26" fillId="0" borderId="58" xfId="1" applyFont="1" applyBorder="1" applyAlignment="1">
      <alignment horizontal="right" vertical="center"/>
    </xf>
    <xf numFmtId="44" fontId="20" fillId="0" borderId="0" xfId="1" applyFont="1"/>
    <xf numFmtId="44" fontId="32" fillId="11" borderId="44" xfId="1" applyFont="1" applyFill="1" applyBorder="1" applyAlignment="1">
      <alignment horizontal="center" vertical="center" wrapText="1"/>
    </xf>
    <xf numFmtId="44" fontId="22" fillId="0" borderId="0" xfId="1" applyFont="1" applyAlignment="1">
      <alignment horizontal="left" vertical="center" wrapText="1"/>
    </xf>
    <xf numFmtId="44" fontId="23" fillId="0" borderId="43" xfId="1" applyFont="1" applyFill="1" applyBorder="1" applyAlignment="1">
      <alignment horizontal="center" vertical="center"/>
    </xf>
    <xf numFmtId="44" fontId="18" fillId="0" borderId="40" xfId="1" applyFont="1" applyFill="1" applyBorder="1" applyAlignment="1">
      <alignment horizontal="center" vertical="center"/>
    </xf>
    <xf numFmtId="0" fontId="17" fillId="3" borderId="83" xfId="0" applyFont="1" applyFill="1" applyBorder="1" applyAlignment="1">
      <alignment horizontal="left" vertical="center" wrapText="1"/>
    </xf>
    <xf numFmtId="165" fontId="18" fillId="0" borderId="82" xfId="29" applyNumberFormat="1" applyFont="1" applyFill="1" applyBorder="1" applyAlignment="1">
      <alignment horizontal="right" vertical="center"/>
    </xf>
    <xf numFmtId="9" fontId="18" fillId="0" borderId="82" xfId="29" applyNumberFormat="1" applyFont="1" applyFill="1" applyBorder="1" applyAlignment="1">
      <alignment horizontal="right" vertical="center"/>
    </xf>
    <xf numFmtId="0" fontId="18" fillId="0" borderId="82" xfId="29" applyNumberFormat="1" applyFont="1" applyFill="1" applyBorder="1" applyAlignment="1">
      <alignment horizontal="center" vertical="center"/>
    </xf>
    <xf numFmtId="44" fontId="18" fillId="0" borderId="82" xfId="30" applyFont="1" applyFill="1" applyBorder="1" applyAlignment="1">
      <alignment horizontal="right" vertical="center"/>
    </xf>
    <xf numFmtId="169" fontId="18" fillId="0" borderId="82" xfId="29" applyNumberFormat="1" applyFont="1" applyFill="1" applyBorder="1" applyAlignment="1">
      <alignment horizontal="right" vertical="center"/>
    </xf>
    <xf numFmtId="44" fontId="23" fillId="0" borderId="63" xfId="30" applyFont="1" applyFill="1" applyBorder="1" applyAlignment="1">
      <alignment horizontal="center" vertical="center"/>
    </xf>
    <xf numFmtId="165" fontId="18" fillId="0" borderId="63" xfId="30" applyNumberFormat="1" applyFont="1" applyFill="1" applyBorder="1" applyAlignment="1">
      <alignment horizontal="center" vertical="center"/>
    </xf>
    <xf numFmtId="169" fontId="23" fillId="0" borderId="63" xfId="12" applyNumberFormat="1" applyFont="1" applyFill="1" applyBorder="1" applyAlignment="1" applyProtection="1">
      <alignment horizontal="right" vertical="center"/>
    </xf>
    <xf numFmtId="174" fontId="18" fillId="0" borderId="84" xfId="12" applyNumberFormat="1" applyFont="1" applyFill="1" applyBorder="1" applyAlignment="1" applyProtection="1">
      <alignment horizontal="right" vertical="center"/>
    </xf>
    <xf numFmtId="0" fontId="18" fillId="0" borderId="82" xfId="29" applyNumberFormat="1" applyFont="1" applyFill="1" applyBorder="1" applyAlignment="1">
      <alignment horizontal="left" vertical="center" wrapText="1"/>
    </xf>
    <xf numFmtId="167" fontId="18" fillId="0" borderId="82" xfId="29" applyNumberFormat="1" applyFont="1" applyFill="1" applyBorder="1" applyAlignment="1">
      <alignment horizontal="right" vertical="center"/>
    </xf>
    <xf numFmtId="44" fontId="23" fillId="0" borderId="82" xfId="30" applyFont="1" applyFill="1" applyBorder="1" applyAlignment="1">
      <alignment horizontal="center" vertical="center"/>
    </xf>
    <xf numFmtId="172" fontId="24" fillId="0" borderId="48" xfId="0" applyNumberFormat="1" applyFont="1" applyBorder="1" applyAlignment="1">
      <alignment vertical="top"/>
    </xf>
    <xf numFmtId="169" fontId="16" fillId="3" borderId="62" xfId="1" applyNumberFormat="1" applyFont="1" applyFill="1" applyBorder="1" applyAlignment="1">
      <alignment horizontal="center" vertical="center"/>
    </xf>
    <xf numFmtId="169" fontId="23" fillId="0" borderId="43" xfId="12" applyNumberFormat="1" applyFont="1" applyFill="1" applyBorder="1" applyAlignment="1" applyProtection="1">
      <alignment horizontal="right" vertical="center"/>
    </xf>
    <xf numFmtId="169" fontId="16" fillId="3" borderId="80" xfId="1" applyNumberFormat="1" applyFont="1" applyFill="1" applyBorder="1" applyAlignment="1">
      <alignment horizontal="center" vertical="center"/>
    </xf>
  </cellXfs>
  <cellStyles count="31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Currency 5 2" xfId="30" xr:uid="{25A2AF27-9E77-461E-8DA1-A08767F3D11E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" xfId="28" xr:uid="{00000000-0005-0000-0000-00000B000000}"/>
    <cellStyle name="Normal 3 2" xfId="11" xr:uid="{00000000-0005-0000-0000-00000C000000}"/>
    <cellStyle name="Note" xfId="2" builtinId="10"/>
    <cellStyle name="Note 2" xfId="12" xr:uid="{00000000-0005-0000-0000-00000E000000}"/>
    <cellStyle name="Note 2 2" xfId="13" xr:uid="{00000000-0005-0000-0000-00000F000000}"/>
    <cellStyle name="Note 2 2 2" xfId="14" xr:uid="{00000000-0005-0000-0000-000010000000}"/>
    <cellStyle name="Note 2 2 2 2" xfId="15" xr:uid="{00000000-0005-0000-0000-000011000000}"/>
    <cellStyle name="Note 3" xfId="16" xr:uid="{00000000-0005-0000-0000-000012000000}"/>
    <cellStyle name="Note 3 2" xfId="17" xr:uid="{00000000-0005-0000-0000-000013000000}"/>
    <cellStyle name="Note 4" xfId="26" xr:uid="{00000000-0005-0000-0000-000014000000}"/>
    <cellStyle name="Note 5 2" xfId="29" xr:uid="{3E567A41-16BC-4080-BB28-1417EB35671A}"/>
    <cellStyle name="Style 1" xfId="18" xr:uid="{00000000-0005-0000-0000-000015000000}"/>
    <cellStyle name="Style 1 2" xfId="19" xr:uid="{00000000-0005-0000-0000-000016000000}"/>
    <cellStyle name="Style 2" xfId="20" xr:uid="{00000000-0005-0000-0000-000017000000}"/>
    <cellStyle name="Style 2 2" xfId="21" xr:uid="{00000000-0005-0000-0000-000018000000}"/>
    <cellStyle name="Style 3" xfId="22" xr:uid="{00000000-0005-0000-0000-000019000000}"/>
    <cellStyle name="Style 3 2" xfId="23" xr:uid="{00000000-0005-0000-0000-00001A000000}"/>
    <cellStyle name="Style 4" xfId="24" xr:uid="{00000000-0005-0000-0000-00001B000000}"/>
    <cellStyle name="Style 4 2" xfId="25" xr:uid="{00000000-0005-0000-0000-00001C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CE370"/>
  <sheetViews>
    <sheetView showGridLines="0" zoomScale="70" zoomScaleNormal="70" zoomScaleSheetLayoutView="160" zoomScalePageLayoutView="10" workbookViewId="0">
      <pane ySplit="7" topLeftCell="A8" activePane="bottomLeft" state="frozen"/>
      <selection pane="bottomLeft" activeCell="K38" sqref="K38"/>
    </sheetView>
  </sheetViews>
  <sheetFormatPr defaultColWidth="9" defaultRowHeight="15"/>
  <cols>
    <col min="1" max="1" width="9.140625" style="3" customWidth="1"/>
    <col min="2" max="2" width="16.140625" style="4" customWidth="1"/>
    <col min="3" max="3" width="79.140625" style="5" customWidth="1"/>
    <col min="4" max="4" width="11.85546875" style="6" customWidth="1"/>
    <col min="5" max="5" width="0.140625" style="7" customWidth="1"/>
    <col min="6" max="6" width="10.140625" style="3" hidden="1" customWidth="1"/>
    <col min="7" max="7" width="12.5703125" style="8" hidden="1" customWidth="1"/>
    <col min="8" max="8" width="14.85546875" style="9" hidden="1" customWidth="1"/>
    <col min="9" max="9" width="12.140625" style="3" hidden="1" customWidth="1"/>
    <col min="10" max="10" width="14" style="3" customWidth="1"/>
    <col min="11" max="11" width="23.140625" style="3" customWidth="1"/>
    <col min="12" max="12" width="20.140625" style="3" customWidth="1"/>
    <col min="13" max="13" width="22" style="3" customWidth="1"/>
    <col min="14" max="16" width="9.85546875" style="3" customWidth="1"/>
    <col min="17" max="16384" width="9" style="3"/>
  </cols>
  <sheetData>
    <row r="1" spans="1:83" s="54" customFormat="1" ht="20.25">
      <c r="A1" s="230" t="s">
        <v>0</v>
      </c>
      <c r="B1" s="231"/>
      <c r="C1" s="231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</row>
    <row r="2" spans="1:83" s="61" customFormat="1" ht="18.600000000000001" customHeight="1">
      <c r="A2" s="241" t="s">
        <v>1</v>
      </c>
      <c r="B2" s="242"/>
      <c r="C2" s="237" t="str">
        <f>ESTIMATE!C4</f>
        <v>ORACLE WETMORE</v>
      </c>
      <c r="D2" s="55"/>
      <c r="E2" s="233"/>
      <c r="F2" s="234"/>
      <c r="G2" s="235"/>
      <c r="H2" s="235"/>
      <c r="I2" s="58"/>
      <c r="J2" s="58"/>
      <c r="K2" s="58"/>
      <c r="L2" s="59"/>
      <c r="M2" s="60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</row>
    <row r="3" spans="1:83" s="61" customFormat="1" ht="18.600000000000001" customHeight="1">
      <c r="A3" s="243"/>
      <c r="B3" s="244"/>
      <c r="C3" s="238"/>
      <c r="D3" s="55"/>
      <c r="E3" s="56"/>
      <c r="F3" s="57"/>
      <c r="G3" s="57"/>
      <c r="H3" s="57"/>
      <c r="I3" s="58"/>
      <c r="J3" s="58"/>
      <c r="K3" s="58"/>
      <c r="L3" s="59"/>
      <c r="M3" s="60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</row>
    <row r="4" spans="1:83" s="61" customFormat="1" ht="18.600000000000001" customHeight="1">
      <c r="A4" s="241" t="s">
        <v>2</v>
      </c>
      <c r="B4" s="242"/>
      <c r="C4" s="237" t="str">
        <f>ESTIMATE!C5</f>
        <v>4380 N ORACLE RD. TUCSON, AZ 85705</v>
      </c>
      <c r="D4" s="55"/>
      <c r="E4" s="234"/>
      <c r="F4" s="234"/>
      <c r="G4" s="234"/>
      <c r="H4" s="234"/>
      <c r="I4" s="58"/>
      <c r="J4" s="245" t="s">
        <v>3</v>
      </c>
      <c r="K4" s="246"/>
      <c r="L4" s="239">
        <v>32406</v>
      </c>
      <c r="M4" s="60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</row>
    <row r="5" spans="1:83" s="61" customFormat="1" ht="18.600000000000001" customHeight="1">
      <c r="A5" s="243"/>
      <c r="B5" s="244"/>
      <c r="C5" s="238"/>
      <c r="D5" s="55"/>
      <c r="E5" s="57"/>
      <c r="F5" s="57"/>
      <c r="G5" s="57"/>
      <c r="H5" s="57"/>
      <c r="I5" s="58"/>
      <c r="J5" s="247"/>
      <c r="K5" s="248"/>
      <c r="L5" s="240"/>
      <c r="M5" s="62" t="s">
        <v>4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</row>
    <row r="6" spans="1:83" s="61" customFormat="1">
      <c r="A6" s="63"/>
      <c r="B6" s="58"/>
      <c r="C6" s="59"/>
      <c r="D6" s="58"/>
      <c r="E6" s="58"/>
      <c r="F6" s="58"/>
      <c r="G6" s="58"/>
      <c r="H6" s="58"/>
      <c r="I6" s="58"/>
      <c r="J6" s="58"/>
      <c r="K6" s="58"/>
      <c r="L6" s="59"/>
      <c r="M6" s="60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</row>
    <row r="7" spans="1:83" s="54" customFormat="1" ht="30.75" customHeight="1">
      <c r="A7" s="64" t="s">
        <v>5</v>
      </c>
      <c r="B7" s="65" t="s">
        <v>6</v>
      </c>
      <c r="C7" s="65" t="s">
        <v>7</v>
      </c>
      <c r="D7" s="64"/>
      <c r="E7" s="66"/>
      <c r="F7" s="65"/>
      <c r="G7" s="67"/>
      <c r="H7" s="68"/>
      <c r="I7" s="69"/>
      <c r="J7" s="69"/>
      <c r="K7" s="70" t="s">
        <v>8</v>
      </c>
      <c r="L7" s="65" t="s">
        <v>9</v>
      </c>
      <c r="M7" s="144">
        <f>M23/L4</f>
        <v>13.360412141925874</v>
      </c>
      <c r="N7" s="71"/>
      <c r="O7" s="71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</row>
    <row r="8" spans="1:83" s="54" customFormat="1" ht="15.75">
      <c r="A8" s="58"/>
      <c r="B8" s="58"/>
      <c r="C8" s="59"/>
      <c r="D8" s="72"/>
      <c r="E8" s="73"/>
      <c r="F8" s="74"/>
      <c r="G8" s="75"/>
      <c r="H8" s="76"/>
      <c r="I8" s="74"/>
      <c r="J8" s="74"/>
      <c r="K8" s="74"/>
      <c r="L8" s="59"/>
      <c r="M8" s="58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</row>
    <row r="9" spans="1:83" s="54" customFormat="1" ht="20.25">
      <c r="A9" s="236" t="s">
        <v>10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78">
        <f>SUM(K10:K16)</f>
        <v>346366.01269699994</v>
      </c>
      <c r="N9" s="71"/>
      <c r="O9" s="71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</row>
    <row r="10" spans="1:83" s="54" customFormat="1" ht="15.75">
      <c r="A10" s="79"/>
      <c r="B10" s="80"/>
      <c r="C10" s="59"/>
      <c r="D10" s="81"/>
      <c r="E10" s="81"/>
      <c r="F10" s="82"/>
      <c r="G10" s="83"/>
      <c r="H10" s="84"/>
      <c r="I10" s="85"/>
      <c r="J10" s="86"/>
      <c r="K10" s="87"/>
      <c r="L10" s="88"/>
      <c r="M10" s="60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</row>
    <row r="11" spans="1:83" s="54" customFormat="1" ht="15.75">
      <c r="A11" s="79" t="str">
        <f>IF(F11&lt;&gt;"",1+MAX($A$2:A10),"")</f>
        <v/>
      </c>
      <c r="B11" s="80"/>
      <c r="C11" s="89" t="s">
        <v>11</v>
      </c>
      <c r="D11" s="81"/>
      <c r="E11" s="81"/>
      <c r="F11" s="82"/>
      <c r="G11" s="83"/>
      <c r="H11" s="84"/>
      <c r="I11" s="85"/>
      <c r="J11" s="86"/>
      <c r="K11" s="87"/>
      <c r="L11" s="88"/>
      <c r="M11" s="60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</row>
    <row r="12" spans="1:83" s="77" customFormat="1" ht="24.75">
      <c r="A12" s="79">
        <f>IF(K12&lt;&gt;"",1+MAX($A$2:A11),"")</f>
        <v>1</v>
      </c>
      <c r="B12" s="80"/>
      <c r="C12" s="90" t="s">
        <v>12</v>
      </c>
      <c r="D12" s="91"/>
      <c r="E12" s="91"/>
      <c r="F12" s="92"/>
      <c r="G12" s="83"/>
      <c r="H12" s="84"/>
      <c r="I12" s="85"/>
      <c r="J12" s="86"/>
      <c r="K12" s="93">
        <f>ESTIMATE!O7</f>
        <v>15500</v>
      </c>
      <c r="L12" s="94">
        <f>K12/$L$4</f>
        <v>0.47830648645312596</v>
      </c>
      <c r="M12" s="60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</row>
    <row r="13" spans="1:83" s="77" customFormat="1" ht="24.75">
      <c r="A13" s="79">
        <f>IF(K13&lt;&gt;"",1+MAX($A$2:A12),"")</f>
        <v>2</v>
      </c>
      <c r="B13" s="96"/>
      <c r="C13" s="90" t="s">
        <v>13</v>
      </c>
      <c r="D13" s="91"/>
      <c r="E13" s="91"/>
      <c r="F13" s="92"/>
      <c r="G13" s="83"/>
      <c r="H13" s="84"/>
      <c r="I13" s="95"/>
      <c r="J13" s="86"/>
      <c r="K13" s="94">
        <f>ESTIMATE!O24</f>
        <v>322502.00442699995</v>
      </c>
      <c r="L13" s="94">
        <f t="shared" ref="L13" si="0">K13/$L$4</f>
        <v>9.9519226201012145</v>
      </c>
      <c r="M13" s="60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</row>
    <row r="14" spans="1:83" s="77" customFormat="1" ht="24.75">
      <c r="A14" s="79">
        <f>IF(K14&lt;&gt;"",1+MAX($A$2:A13),"")</f>
        <v>3</v>
      </c>
      <c r="B14" s="96"/>
      <c r="C14" s="90" t="s">
        <v>75</v>
      </c>
      <c r="D14" s="91"/>
      <c r="E14" s="91"/>
      <c r="F14" s="92"/>
      <c r="G14" s="83"/>
      <c r="H14" s="84"/>
      <c r="I14" s="95"/>
      <c r="J14" s="86"/>
      <c r="K14" s="94">
        <f>ESTIMATE!O118</f>
        <v>5336.8782700000002</v>
      </c>
      <c r="L14" s="94">
        <f>K14/$L$4</f>
        <v>0.164687967351725</v>
      </c>
      <c r="M14" s="60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</row>
    <row r="15" spans="1:83" s="77" customFormat="1" ht="24.75">
      <c r="A15" s="79">
        <f>IF(K15&lt;&gt;"",1+MAX($A$2:A14),"")</f>
        <v>4</v>
      </c>
      <c r="B15" s="96"/>
      <c r="C15" s="90" t="s">
        <v>76</v>
      </c>
      <c r="D15" s="91"/>
      <c r="E15" s="91"/>
      <c r="F15" s="92"/>
      <c r="G15" s="83"/>
      <c r="H15" s="84"/>
      <c r="I15" s="95"/>
      <c r="J15" s="86"/>
      <c r="K15" s="94">
        <f>ESTIMATE!O133</f>
        <v>3027.13</v>
      </c>
      <c r="L15" s="94">
        <f>K15/$L$4</f>
        <v>9.3412639634635558E-2</v>
      </c>
      <c r="M15" s="60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</row>
    <row r="16" spans="1:83" s="77" customFormat="1" ht="15.75">
      <c r="A16" s="79" t="str">
        <f>IF(K16&lt;&gt;"",1+MAX($A$2:A15),"")</f>
        <v/>
      </c>
      <c r="B16" s="97"/>
      <c r="C16" s="98"/>
      <c r="D16" s="99"/>
      <c r="E16" s="99"/>
      <c r="F16" s="100"/>
      <c r="G16" s="101"/>
      <c r="H16" s="102"/>
      <c r="I16" s="103"/>
      <c r="J16" s="104"/>
      <c r="K16" s="105"/>
      <c r="L16" s="106"/>
      <c r="M16" s="107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</row>
    <row r="17" spans="1:83" s="77" customFormat="1" ht="15.75">
      <c r="A17" s="58"/>
      <c r="B17" s="58"/>
      <c r="C17" s="58"/>
      <c r="D17" s="58"/>
      <c r="E17" s="58"/>
      <c r="F17" s="58"/>
      <c r="G17" s="108"/>
      <c r="H17" s="58"/>
      <c r="I17" s="58"/>
      <c r="J17" s="58"/>
      <c r="K17" s="58"/>
      <c r="L17" s="58"/>
      <c r="M17" s="60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</row>
    <row r="18" spans="1:83" s="54" customFormat="1" ht="15.75">
      <c r="A18" s="109" t="s">
        <v>14</v>
      </c>
      <c r="B18" s="110"/>
      <c r="C18" s="111"/>
      <c r="D18" s="111"/>
      <c r="E18" s="111"/>
      <c r="F18" s="111"/>
      <c r="G18" s="111"/>
      <c r="H18" s="111"/>
      <c r="I18" s="112"/>
      <c r="J18" s="112"/>
      <c r="K18" s="112"/>
      <c r="L18" s="112"/>
      <c r="M18" s="113">
        <f>SUM(M9:M16)</f>
        <v>346366.01269699994</v>
      </c>
      <c r="N18" s="114"/>
      <c r="O18" s="114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7"/>
      <c r="BX18" s="77"/>
      <c r="BY18" s="77"/>
      <c r="BZ18" s="77"/>
      <c r="CA18" s="77"/>
      <c r="CB18" s="77"/>
      <c r="CC18" s="77"/>
      <c r="CD18" s="77"/>
      <c r="CE18" s="77"/>
    </row>
    <row r="19" spans="1:83" s="54" customFormat="1" ht="15.75">
      <c r="A19" s="109" t="s">
        <v>15</v>
      </c>
      <c r="B19" s="110"/>
      <c r="C19" s="111"/>
      <c r="D19" s="115">
        <f>ESTIMATE!N145</f>
        <v>0.1</v>
      </c>
      <c r="E19" s="111"/>
      <c r="F19" s="112"/>
      <c r="G19" s="112"/>
      <c r="H19" s="112"/>
      <c r="I19" s="116"/>
      <c r="J19" s="112"/>
      <c r="K19" s="112"/>
      <c r="L19" s="112"/>
      <c r="M19" s="113">
        <f>M18*D19</f>
        <v>34636.601269699997</v>
      </c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7"/>
      <c r="BX19" s="77"/>
      <c r="BY19" s="77"/>
      <c r="BZ19" s="77"/>
      <c r="CA19" s="77"/>
      <c r="CB19" s="77"/>
      <c r="CC19" s="77"/>
      <c r="CD19" s="77"/>
      <c r="CE19" s="77"/>
    </row>
    <row r="20" spans="1:83" s="54" customFormat="1" ht="15.75">
      <c r="A20" s="109" t="s">
        <v>16</v>
      </c>
      <c r="B20" s="110"/>
      <c r="C20" s="111"/>
      <c r="D20" s="115">
        <f>ESTIMATE!N146</f>
        <v>0.1</v>
      </c>
      <c r="E20" s="111"/>
      <c r="F20" s="112"/>
      <c r="G20" s="112"/>
      <c r="H20" s="112"/>
      <c r="I20" s="116"/>
      <c r="J20" s="112"/>
      <c r="K20" s="112"/>
      <c r="L20" s="112"/>
      <c r="M20" s="113">
        <f>M18*D20</f>
        <v>34636.601269699997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7"/>
      <c r="BX20" s="77"/>
      <c r="BY20" s="77"/>
      <c r="BZ20" s="77"/>
      <c r="CA20" s="77"/>
      <c r="CB20" s="77"/>
      <c r="CC20" s="77"/>
      <c r="CD20" s="77"/>
      <c r="CE20" s="77"/>
    </row>
    <row r="21" spans="1:83" s="54" customFormat="1" ht="15.75">
      <c r="A21" s="109" t="s">
        <v>17</v>
      </c>
      <c r="B21" s="110"/>
      <c r="C21" s="111"/>
      <c r="D21" s="115">
        <f>ESTIMATE!N147</f>
        <v>0</v>
      </c>
      <c r="E21" s="111"/>
      <c r="F21" s="112"/>
      <c r="G21" s="112"/>
      <c r="H21" s="112"/>
      <c r="I21" s="116"/>
      <c r="J21" s="112"/>
      <c r="K21" s="112"/>
      <c r="L21" s="112"/>
      <c r="M21" s="113">
        <f>M18*D21</f>
        <v>0</v>
      </c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7"/>
      <c r="BX21" s="77"/>
      <c r="BY21" s="77"/>
      <c r="BZ21" s="77"/>
      <c r="CA21" s="77"/>
      <c r="CB21" s="77"/>
      <c r="CC21" s="77"/>
      <c r="CD21" s="77"/>
      <c r="CE21" s="77"/>
    </row>
    <row r="22" spans="1:83" s="54" customFormat="1" ht="15.75">
      <c r="A22" s="109" t="s">
        <v>18</v>
      </c>
      <c r="B22" s="110"/>
      <c r="C22" s="111"/>
      <c r="D22" s="115">
        <f>ESTIMATE!N148</f>
        <v>0.05</v>
      </c>
      <c r="E22" s="111"/>
      <c r="F22" s="112"/>
      <c r="G22" s="112"/>
      <c r="H22" s="112"/>
      <c r="I22" s="116"/>
      <c r="J22" s="112"/>
      <c r="K22" s="112"/>
      <c r="L22" s="112"/>
      <c r="M22" s="113">
        <f>M18*D22</f>
        <v>17318.300634849998</v>
      </c>
      <c r="N22" s="71"/>
      <c r="O22" s="71"/>
      <c r="P22" s="117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7"/>
      <c r="BX22" s="77"/>
      <c r="BY22" s="77"/>
      <c r="BZ22" s="77"/>
      <c r="CA22" s="77"/>
      <c r="CB22" s="77"/>
      <c r="CC22" s="77"/>
      <c r="CD22" s="77"/>
      <c r="CE22" s="77"/>
    </row>
    <row r="23" spans="1:83" s="54" customFormat="1" ht="16.5" thickBot="1">
      <c r="A23" s="109" t="s">
        <v>19</v>
      </c>
      <c r="B23" s="110"/>
      <c r="C23" s="111"/>
      <c r="D23" s="111"/>
      <c r="E23" s="111"/>
      <c r="F23" s="111"/>
      <c r="G23" s="111"/>
      <c r="H23" s="111"/>
      <c r="I23" s="111"/>
      <c r="J23" s="112"/>
      <c r="K23" s="112"/>
      <c r="L23" s="112"/>
      <c r="M23" s="113">
        <f>SUM(M18:M22)</f>
        <v>432957.5158712499</v>
      </c>
      <c r="N23" s="117"/>
      <c r="O23" s="117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7"/>
      <c r="BX23" s="77"/>
      <c r="BY23" s="77"/>
      <c r="BZ23" s="77"/>
      <c r="CA23" s="77"/>
      <c r="CB23" s="77"/>
      <c r="CC23" s="77"/>
      <c r="CD23" s="77"/>
      <c r="CE23" s="77"/>
    </row>
    <row r="24" spans="1:83" s="54" customFormat="1" ht="15.6" customHeight="1">
      <c r="A24" s="228" t="s">
        <v>56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7"/>
      <c r="BX24" s="77"/>
      <c r="BY24" s="77"/>
      <c r="BZ24" s="77"/>
      <c r="CA24" s="77"/>
      <c r="CB24" s="77"/>
      <c r="CC24" s="77"/>
      <c r="CD24" s="77"/>
      <c r="CE24" s="77"/>
    </row>
    <row r="25" spans="1:83" s="54" customFormat="1" ht="15.75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7"/>
      <c r="BX25" s="77"/>
      <c r="BY25" s="77"/>
      <c r="BZ25" s="77"/>
      <c r="CA25" s="77"/>
      <c r="CB25" s="77"/>
      <c r="CC25" s="77"/>
      <c r="CD25" s="77"/>
      <c r="CE25" s="77"/>
    </row>
    <row r="26" spans="1:83" s="1" customFormat="1" ht="15.75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8"/>
      <c r="L26" s="18"/>
      <c r="M26" s="3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2"/>
      <c r="BX26" s="2"/>
      <c r="BY26" s="2"/>
      <c r="BZ26" s="2"/>
      <c r="CA26" s="2"/>
      <c r="CB26" s="2"/>
      <c r="CC26" s="2"/>
      <c r="CD26" s="2"/>
      <c r="CE26" s="2"/>
    </row>
    <row r="27" spans="1:83" s="1" customFormat="1" ht="15.75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75">
      <c r="A28" s="10" t="str">
        <f>IF(E28&lt;&gt;"",1+MAX($A$24:A27),"")</f>
        <v/>
      </c>
      <c r="B28" s="4"/>
      <c r="C28" s="11"/>
      <c r="D28" s="12"/>
      <c r="E28" s="13"/>
      <c r="F28" s="14"/>
      <c r="G28" s="15"/>
      <c r="H28" s="16"/>
      <c r="I28" s="15"/>
      <c r="J28" s="15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 ht="15.75">
      <c r="A29" s="10" t="str">
        <f>IF(E29&lt;&gt;"",1+MAX($A$24:A28),"")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2"/>
      <c r="BX29" s="2"/>
      <c r="BY29" s="2"/>
      <c r="BZ29" s="2"/>
      <c r="CA29" s="2"/>
      <c r="CB29" s="2"/>
      <c r="CC29" s="2"/>
      <c r="CD29" s="2"/>
      <c r="CE29" s="2"/>
    </row>
    <row r="30" spans="1:83" s="1" customFormat="1">
      <c r="A30" s="10" t="str">
        <f>IF(E30&lt;&gt;"",1+MAX($A$24:A29),"")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</row>
    <row r="31" spans="1:83" s="1" customFormat="1">
      <c r="A31" s="10" t="str">
        <f>IF(E31&lt;&gt;"",1+MAX($A$24:A30),"")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IF(E32&lt;&gt;"",1+MAX($A$24:A31),"")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IF(E33&lt;&gt;"",1+MAX($A$24:A32),"")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IF(E34&lt;&gt;"",1+MAX($A$24:A33),"")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IF(E35&lt;&gt;"",1+MAX($A$24:A34),"")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IF(E36&lt;&gt;"",1+MAX($A$24:A35),"")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IF(E37&lt;&gt;"",1+MAX($A$24:A36),"")</f>
        <v/>
      </c>
      <c r="B37" s="4"/>
      <c r="C37" s="11"/>
      <c r="D37" s="12"/>
      <c r="E37" s="13"/>
      <c r="F37" s="14"/>
      <c r="G37" s="15"/>
      <c r="H37" s="16"/>
      <c r="I37" s="15"/>
      <c r="J37" s="18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IF(E38&lt;&gt;"",1+MAX($A$24:A37),"")</f>
        <v/>
      </c>
      <c r="B38" s="4"/>
      <c r="C38" s="11"/>
      <c r="D38" s="12"/>
      <c r="E38" s="13"/>
      <c r="F38" s="14"/>
      <c r="G38" s="15"/>
      <c r="H38" s="16"/>
      <c r="I38" s="15"/>
      <c r="J38" s="15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IF(E39&lt;&gt;"",1+MAX($A$24:A38),"")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IF(E40&lt;&gt;"",1+MAX($A$24:A39),"")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IF(E41&lt;&gt;"",1+MAX($A$24:A40),"")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IF(E42&lt;&gt;"",1+MAX($A$24:A41),"")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IF(E43&lt;&gt;"",1+MAX($A$24:A42),"")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IF(E44&lt;&gt;"",1+MAX($A$24:A43),"")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IF(E45&lt;&gt;"",1+MAX($A$24:A44),"")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5"/>
      <c r="L45" s="1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IF(E46&lt;&gt;"",1+MAX($A$24:A45),"")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IF(E47&lt;&gt;"",1+MAX($A$24:A46),"")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IF(E48&lt;&gt;"",1+MAX($A$24:A47),"")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IF(E49&lt;&gt;"",1+MAX($A$24:A48),"")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IF(E50&lt;&gt;"",1+MAX($A$24:A49),"")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IF(E51&lt;&gt;"",1+MAX($A$24:A50),"")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IF(E52&lt;&gt;"",1+MAX($A$24:A51),"")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IF(E53&lt;&gt;"",1+MAX($A$24:A52),"")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IF(E54&lt;&gt;"",1+MAX($A$24:A53),"")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IF(E55&lt;&gt;"",1+MAX($A$24:A54),"")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IF(E56&lt;&gt;"",1+MAX($A$24:A55),"")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IF(E57&lt;&gt;"",1+MAX($A$24:A56),"")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IF(E58&lt;&gt;"",1+MAX($A$24:A57),"")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IF(E59&lt;&gt;"",1+MAX($A$24:A58),"")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IF(E60&lt;&gt;"",1+MAX($A$24:A59),"")</f>
        <v/>
      </c>
      <c r="B60" s="4"/>
      <c r="C60" s="11"/>
      <c r="D60" s="12"/>
      <c r="E60" s="13"/>
      <c r="F60" s="14"/>
      <c r="G60" s="15"/>
      <c r="H60" s="16"/>
      <c r="I60" s="15"/>
      <c r="J60" s="15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IF(E61&lt;&gt;"",1+MAX($A$24:A60),"")</f>
        <v/>
      </c>
      <c r="B61" s="4"/>
      <c r="C61" s="5"/>
      <c r="D61" s="6"/>
      <c r="E61" s="7"/>
      <c r="F61" s="3"/>
      <c r="G61" s="8"/>
      <c r="H61" s="9"/>
      <c r="I61" s="3"/>
      <c r="J61" s="3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IF(E62&lt;&gt;"",1+MAX($A$24:A61),"")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IF(E63&lt;&gt;"",1+MAX($A$24:A62),"")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IF(E64&lt;&gt;"",1+MAX($A$24:A63),"")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IF(E65&lt;&gt;"",1+MAX($A$24:A64),"")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IF(E66&lt;&gt;"",1+MAX($A$24:A65),"")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 s="1" customFormat="1">
      <c r="A67" s="10" t="str">
        <f>IF(E67&lt;&gt;"",1+MAX($A$24:A66),"")</f>
        <v/>
      </c>
      <c r="B67" s="4"/>
      <c r="C67" s="5"/>
      <c r="D67" s="6"/>
      <c r="E67" s="7"/>
      <c r="F67" s="3"/>
      <c r="G67" s="8"/>
      <c r="H67" s="9"/>
      <c r="I67" s="3"/>
      <c r="J67" s="3"/>
      <c r="K67" s="15"/>
      <c r="L67" s="1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1:74">
      <c r="A68" s="10" t="str">
        <f>IF(E68&lt;&gt;"",1+MAX($A$24:A67),"")</f>
        <v/>
      </c>
      <c r="K68" s="15"/>
      <c r="L68" s="15"/>
    </row>
    <row r="69" spans="1:74">
      <c r="A69" s="10" t="str">
        <f>IF(E69&lt;&gt;"",1+MAX($A$24:A68),"")</f>
        <v/>
      </c>
      <c r="K69" s="15"/>
      <c r="L69" s="15"/>
    </row>
    <row r="70" spans="1:74">
      <c r="A70" s="10" t="str">
        <f>IF(E70&lt;&gt;"",1+MAX($A$24:A69),"")</f>
        <v/>
      </c>
      <c r="K70" s="15"/>
      <c r="L70" s="15"/>
    </row>
    <row r="71" spans="1:74">
      <c r="A71" s="10" t="str">
        <f>IF(E71&lt;&gt;"",1+MAX($A$24:A70),"")</f>
        <v/>
      </c>
      <c r="K71" s="15"/>
      <c r="L71" s="15"/>
    </row>
    <row r="72" spans="1:74">
      <c r="A72" s="10" t="str">
        <f>IF(E72&lt;&gt;"",1+MAX($A$24:A71),"")</f>
        <v/>
      </c>
      <c r="K72" s="15"/>
      <c r="L72" s="15"/>
    </row>
    <row r="73" spans="1:74">
      <c r="A73" s="10" t="str">
        <f>IF(E73&lt;&gt;"",1+MAX($A$24:A72),"")</f>
        <v/>
      </c>
      <c r="K73" s="15"/>
      <c r="L73" s="15"/>
    </row>
    <row r="74" spans="1:74">
      <c r="A74" s="10" t="str">
        <f>IF(E74&lt;&gt;"",1+MAX($A$24:A73),"")</f>
        <v/>
      </c>
      <c r="K74" s="15"/>
      <c r="L74" s="15"/>
    </row>
    <row r="75" spans="1:74">
      <c r="A75" s="10" t="str">
        <f>IF(E75&lt;&gt;"",1+MAX($A$24:A74),"")</f>
        <v/>
      </c>
      <c r="K75" s="15"/>
      <c r="L75" s="15"/>
    </row>
    <row r="76" spans="1:74">
      <c r="A76" s="10" t="str">
        <f>IF(E76&lt;&gt;"",1+MAX($A$24:A75),"")</f>
        <v/>
      </c>
      <c r="K76" s="15"/>
      <c r="L76" s="15"/>
    </row>
    <row r="77" spans="1:74">
      <c r="A77" s="10" t="str">
        <f>IF(E77&lt;&gt;"",1+MAX($A$24:A76),"")</f>
        <v/>
      </c>
      <c r="K77" s="15"/>
      <c r="L77" s="15"/>
    </row>
    <row r="78" spans="1:74">
      <c r="A78" s="10" t="str">
        <f>IF(E78&lt;&gt;"",1+MAX($A$24:A77),"")</f>
        <v/>
      </c>
      <c r="K78" s="15"/>
      <c r="L78" s="15"/>
    </row>
    <row r="79" spans="1:74">
      <c r="A79" s="10" t="str">
        <f>IF(E79&lt;&gt;"",1+MAX($A$24:A78),"")</f>
        <v/>
      </c>
      <c r="K79" s="15"/>
      <c r="L79" s="15"/>
    </row>
    <row r="80" spans="1:74">
      <c r="A80" s="10" t="str">
        <f>IF(E80&lt;&gt;"",1+MAX($A$24:A79),"")</f>
        <v/>
      </c>
      <c r="K80" s="15"/>
      <c r="L80" s="15"/>
    </row>
    <row r="81" spans="1:12">
      <c r="A81" s="10" t="str">
        <f>IF(E81&lt;&gt;"",1+MAX($A$24:A80),"")</f>
        <v/>
      </c>
      <c r="K81" s="15"/>
      <c r="L81" s="15"/>
    </row>
    <row r="82" spans="1:12">
      <c r="A82" s="10" t="str">
        <f>IF(E82&lt;&gt;"",1+MAX($A$24:A81),"")</f>
        <v/>
      </c>
      <c r="K82" s="15"/>
      <c r="L82" s="15"/>
    </row>
    <row r="83" spans="1:12">
      <c r="A83" s="10" t="str">
        <f>IF(E83&lt;&gt;"",1+MAX($A$24:A82),"")</f>
        <v/>
      </c>
      <c r="K83" s="15"/>
      <c r="L83" s="15"/>
    </row>
    <row r="84" spans="1:12">
      <c r="A84" s="10" t="str">
        <f>IF(E84&lt;&gt;"",1+MAX($A$24:A83),"")</f>
        <v/>
      </c>
      <c r="K84" s="15"/>
      <c r="L84" s="15"/>
    </row>
    <row r="85" spans="1:12">
      <c r="A85" s="10" t="str">
        <f>IF(E85&lt;&gt;"",1+MAX($A$24:A84),"")</f>
        <v/>
      </c>
      <c r="K85" s="15"/>
      <c r="L85" s="15"/>
    </row>
    <row r="86" spans="1:12">
      <c r="A86" s="10" t="str">
        <f>IF(E86&lt;&gt;"",1+MAX($A$24:A85),"")</f>
        <v/>
      </c>
      <c r="K86" s="15"/>
      <c r="L86" s="15"/>
    </row>
    <row r="87" spans="1:12">
      <c r="A87" s="10" t="str">
        <f>IF(E87&lt;&gt;"",1+MAX($A$24:A86),"")</f>
        <v/>
      </c>
      <c r="K87" s="15"/>
      <c r="L87" s="15"/>
    </row>
    <row r="88" spans="1:12">
      <c r="A88" s="10" t="str">
        <f>IF(E88&lt;&gt;"",1+MAX($A$24:A87),"")</f>
        <v/>
      </c>
      <c r="K88" s="15"/>
      <c r="L88" s="15"/>
    </row>
    <row r="89" spans="1:12">
      <c r="A89" s="10" t="str">
        <f>IF(E89&lt;&gt;"",1+MAX($A$24:A88),"")</f>
        <v/>
      </c>
      <c r="K89" s="15"/>
      <c r="L89" s="15"/>
    </row>
    <row r="90" spans="1:12">
      <c r="A90" s="10" t="str">
        <f>IF(E90&lt;&gt;"",1+MAX($A$24:A89),"")</f>
        <v/>
      </c>
      <c r="K90" s="15"/>
      <c r="L90" s="15"/>
    </row>
    <row r="91" spans="1:12">
      <c r="A91" s="10" t="str">
        <f>IF(E91&lt;&gt;"",1+MAX($A$24:A90),"")</f>
        <v/>
      </c>
      <c r="K91" s="15"/>
      <c r="L91" s="15"/>
    </row>
    <row r="92" spans="1:12">
      <c r="A92" s="10" t="str">
        <f>IF(E92&lt;&gt;"",1+MAX($A$24:A91),"")</f>
        <v/>
      </c>
      <c r="K92" s="15"/>
      <c r="L92" s="15"/>
    </row>
    <row r="93" spans="1:12">
      <c r="A93" s="10" t="str">
        <f>IF(E93&lt;&gt;"",1+MAX($A$24:A92),"")</f>
        <v/>
      </c>
      <c r="K93" s="15"/>
      <c r="L93" s="15"/>
    </row>
    <row r="94" spans="1:12">
      <c r="A94" s="10" t="str">
        <f>IF(E94&lt;&gt;"",1+MAX($A$24:A93),"")</f>
        <v/>
      </c>
      <c r="K94" s="15"/>
      <c r="L94" s="15"/>
    </row>
    <row r="95" spans="1:12">
      <c r="A95" s="10" t="str">
        <f>IF(E95&lt;&gt;"",1+MAX($A$24:A94),"")</f>
        <v/>
      </c>
      <c r="K95" s="15"/>
      <c r="L95" s="15"/>
    </row>
    <row r="96" spans="1:12">
      <c r="A96" s="10" t="str">
        <f>IF(E96&lt;&gt;"",1+MAX($A$24:A95),"")</f>
        <v/>
      </c>
      <c r="K96" s="15"/>
      <c r="L96" s="15"/>
    </row>
    <row r="97" spans="1:12">
      <c r="A97" s="10" t="str">
        <f>IF(E97&lt;&gt;"",1+MAX($A$24:A96),"")</f>
        <v/>
      </c>
      <c r="K97" s="15"/>
      <c r="L97" s="15"/>
    </row>
    <row r="98" spans="1:12">
      <c r="A98" s="10" t="str">
        <f>IF(E98&lt;&gt;"",1+MAX($A$24:A97),"")</f>
        <v/>
      </c>
      <c r="K98" s="15"/>
      <c r="L98" s="15"/>
    </row>
    <row r="99" spans="1:12">
      <c r="A99" s="10" t="str">
        <f>IF(E99&lt;&gt;"",1+MAX($A$24:A98),"")</f>
        <v/>
      </c>
      <c r="K99" s="15"/>
      <c r="L99" s="15"/>
    </row>
    <row r="100" spans="1:12">
      <c r="A100" s="10" t="str">
        <f>IF(E100&lt;&gt;"",1+MAX($A$24:A99),"")</f>
        <v/>
      </c>
      <c r="K100" s="15"/>
      <c r="L100" s="15"/>
    </row>
    <row r="101" spans="1:12">
      <c r="A101" s="10" t="str">
        <f>IF(E101&lt;&gt;"",1+MAX($A$24:A100),"")</f>
        <v/>
      </c>
      <c r="K101" s="15"/>
      <c r="L101" s="15"/>
    </row>
    <row r="102" spans="1:12">
      <c r="A102" s="10" t="str">
        <f>IF(E102&lt;&gt;"",1+MAX($A$24:A101),"")</f>
        <v/>
      </c>
      <c r="K102" s="15"/>
      <c r="L102" s="15"/>
    </row>
    <row r="103" spans="1:12">
      <c r="A103" s="10" t="str">
        <f>IF(E103&lt;&gt;"",1+MAX($A$24:A102),"")</f>
        <v/>
      </c>
      <c r="K103" s="15"/>
      <c r="L103" s="15"/>
    </row>
    <row r="104" spans="1:12">
      <c r="A104" s="10" t="str">
        <f>IF(E104&lt;&gt;"",1+MAX($A$24:A103),"")</f>
        <v/>
      </c>
      <c r="K104" s="15"/>
      <c r="L104" s="15"/>
    </row>
    <row r="105" spans="1:12">
      <c r="A105" s="10" t="str">
        <f>IF(E105&lt;&gt;"",1+MAX($A$24:A104),"")</f>
        <v/>
      </c>
      <c r="K105" s="15"/>
      <c r="L105" s="15"/>
    </row>
    <row r="106" spans="1:12">
      <c r="A106" s="10" t="str">
        <f>IF(E106&lt;&gt;"",1+MAX($A$24:A105),"")</f>
        <v/>
      </c>
      <c r="K106" s="15"/>
      <c r="L106" s="15"/>
    </row>
    <row r="107" spans="1:12">
      <c r="A107" s="10" t="str">
        <f>IF(E107&lt;&gt;"",1+MAX($A$24:A106),"")</f>
        <v/>
      </c>
      <c r="K107" s="15"/>
      <c r="L107" s="15"/>
    </row>
    <row r="108" spans="1:12">
      <c r="A108" s="10" t="str">
        <f>IF(E108&lt;&gt;"",1+MAX($A$24:A107),"")</f>
        <v/>
      </c>
      <c r="K108" s="15"/>
      <c r="L108" s="15"/>
    </row>
    <row r="109" spans="1:12">
      <c r="A109" s="10" t="str">
        <f>IF(E109&lt;&gt;"",1+MAX($A$24:A108),"")</f>
        <v/>
      </c>
      <c r="K109" s="15"/>
      <c r="L109" s="15"/>
    </row>
    <row r="110" spans="1:12">
      <c r="A110" s="10" t="str">
        <f>IF(E110&lt;&gt;"",1+MAX($A$24:A109),"")</f>
        <v/>
      </c>
      <c r="K110" s="15"/>
      <c r="L110" s="15"/>
    </row>
    <row r="111" spans="1:12">
      <c r="A111" s="10" t="str">
        <f>IF(E111&lt;&gt;"",1+MAX($A$24:A110),"")</f>
        <v/>
      </c>
      <c r="K111" s="15"/>
      <c r="L111" s="15"/>
    </row>
    <row r="112" spans="1:12">
      <c r="A112" s="10" t="str">
        <f>IF(E112&lt;&gt;"",1+MAX($A$24:A111),"")</f>
        <v/>
      </c>
      <c r="K112" s="15"/>
      <c r="L112" s="15"/>
    </row>
    <row r="113" spans="1:12">
      <c r="A113" s="10" t="str">
        <f>IF(E113&lt;&gt;"",1+MAX($A$24:A112),"")</f>
        <v/>
      </c>
      <c r="K113" s="15"/>
      <c r="L113" s="15"/>
    </row>
    <row r="114" spans="1:12">
      <c r="A114" s="10" t="str">
        <f>IF(E114&lt;&gt;"",1+MAX($A$24:A113),"")</f>
        <v/>
      </c>
      <c r="K114" s="15"/>
      <c r="L114" s="15"/>
    </row>
    <row r="115" spans="1:12">
      <c r="A115" s="10" t="str">
        <f>IF(E115&lt;&gt;"",1+MAX($A$24:A114),"")</f>
        <v/>
      </c>
      <c r="K115" s="15"/>
      <c r="L115" s="15"/>
    </row>
    <row r="116" spans="1:12">
      <c r="A116" s="10" t="str">
        <f>IF(E116&lt;&gt;"",1+MAX($A$24:A115),"")</f>
        <v/>
      </c>
      <c r="K116" s="15"/>
      <c r="L116" s="15"/>
    </row>
    <row r="117" spans="1:12">
      <c r="A117" s="10" t="str">
        <f>IF(E117&lt;&gt;"",1+MAX($A$24:A116),"")</f>
        <v/>
      </c>
      <c r="K117" s="15"/>
      <c r="L117" s="15"/>
    </row>
    <row r="118" spans="1:12">
      <c r="A118" s="10" t="str">
        <f>IF(E118&lt;&gt;"",1+MAX($A$24:A117),"")</f>
        <v/>
      </c>
      <c r="K118" s="15"/>
      <c r="L118" s="15"/>
    </row>
    <row r="119" spans="1:12">
      <c r="A119" s="10" t="str">
        <f>IF(E119&lt;&gt;"",1+MAX($A$24:A118),"")</f>
        <v/>
      </c>
      <c r="K119" s="15"/>
      <c r="L119" s="15"/>
    </row>
    <row r="120" spans="1:12">
      <c r="A120" s="10" t="str">
        <f>IF(E120&lt;&gt;"",1+MAX($A$24:A119),"")</f>
        <v/>
      </c>
      <c r="K120" s="15"/>
      <c r="L120" s="15"/>
    </row>
    <row r="121" spans="1:12">
      <c r="A121" s="10" t="str">
        <f>IF(E121&lt;&gt;"",1+MAX($A$24:A120),"")</f>
        <v/>
      </c>
      <c r="K121" s="15"/>
      <c r="L121" s="15"/>
    </row>
    <row r="122" spans="1:12">
      <c r="A122" s="10" t="str">
        <f>IF(E122&lt;&gt;"",1+MAX($A$24:A121),"")</f>
        <v/>
      </c>
      <c r="K122" s="15"/>
      <c r="L122" s="15"/>
    </row>
    <row r="123" spans="1:12">
      <c r="A123" s="10" t="str">
        <f>IF(E123&lt;&gt;"",1+MAX($A$24:A122),"")</f>
        <v/>
      </c>
      <c r="K123" s="15"/>
      <c r="L123" s="15"/>
    </row>
    <row r="124" spans="1:12">
      <c r="A124" s="10" t="str">
        <f>IF(E124&lt;&gt;"",1+MAX($A$24:A123),"")</f>
        <v/>
      </c>
      <c r="K124" s="15"/>
      <c r="L124" s="15"/>
    </row>
    <row r="125" spans="1:12">
      <c r="A125" s="10" t="str">
        <f>IF(E125&lt;&gt;"",1+MAX($A$24:A124),"")</f>
        <v/>
      </c>
      <c r="K125" s="15"/>
      <c r="L125" s="15"/>
    </row>
    <row r="126" spans="1:12">
      <c r="A126" s="10" t="str">
        <f>IF(E126&lt;&gt;"",1+MAX($A$24:A125),"")</f>
        <v/>
      </c>
      <c r="K126" s="15"/>
      <c r="L126" s="15"/>
    </row>
    <row r="127" spans="1:12">
      <c r="A127" s="10" t="str">
        <f>IF(E127&lt;&gt;"",1+MAX($A$24:A126),"")</f>
        <v/>
      </c>
      <c r="K127" s="15"/>
      <c r="L127" s="15"/>
    </row>
    <row r="128" spans="1:12">
      <c r="A128" s="10" t="str">
        <f>IF(E128&lt;&gt;"",1+MAX($A$24:A127),"")</f>
        <v/>
      </c>
      <c r="K128" s="15"/>
      <c r="L128" s="15"/>
    </row>
    <row r="129" spans="1:12">
      <c r="A129" s="10" t="str">
        <f>IF(E129&lt;&gt;"",1+MAX($A$24:A128),"")</f>
        <v/>
      </c>
      <c r="K129" s="15"/>
      <c r="L129" s="15"/>
    </row>
    <row r="130" spans="1:12">
      <c r="A130" s="10" t="str">
        <f>IF(E130&lt;&gt;"",1+MAX($A$24:A129),"")</f>
        <v/>
      </c>
      <c r="K130" s="15"/>
      <c r="L130" s="15"/>
    </row>
    <row r="131" spans="1:12">
      <c r="A131" s="10" t="str">
        <f>IF(E131&lt;&gt;"",1+MAX($A$24:A130),"")</f>
        <v/>
      </c>
      <c r="K131" s="15"/>
      <c r="L131" s="15"/>
    </row>
    <row r="132" spans="1:12">
      <c r="A132" s="10" t="str">
        <f>IF(E132&lt;&gt;"",1+MAX($A$24:A131),"")</f>
        <v/>
      </c>
      <c r="K132" s="15"/>
      <c r="L132" s="15"/>
    </row>
    <row r="133" spans="1:12">
      <c r="A133" s="10" t="str">
        <f>IF(E133&lt;&gt;"",1+MAX($A$24:A132),"")</f>
        <v/>
      </c>
      <c r="K133" s="15"/>
      <c r="L133" s="15"/>
    </row>
    <row r="134" spans="1:12">
      <c r="A134" s="10" t="str">
        <f>IF(E134&lt;&gt;"",1+MAX($A$24:A133),"")</f>
        <v/>
      </c>
      <c r="K134" s="15"/>
      <c r="L134" s="15"/>
    </row>
    <row r="135" spans="1:12">
      <c r="A135" s="10" t="str">
        <f>IF(E135&lt;&gt;"",1+MAX($A$24:A134),"")</f>
        <v/>
      </c>
      <c r="K135" s="15"/>
      <c r="L135" s="15"/>
    </row>
    <row r="136" spans="1:12">
      <c r="A136" s="10" t="str">
        <f>IF(E136&lt;&gt;"",1+MAX($A$24:A135),"")</f>
        <v/>
      </c>
      <c r="K136" s="15"/>
      <c r="L136" s="15"/>
    </row>
    <row r="137" spans="1:12">
      <c r="A137" s="10" t="str">
        <f>IF(E137&lt;&gt;"",1+MAX($A$24:A136),"")</f>
        <v/>
      </c>
      <c r="K137" s="15"/>
      <c r="L137" s="15"/>
    </row>
    <row r="138" spans="1:12">
      <c r="A138" s="10" t="str">
        <f>IF(E138&lt;&gt;"",1+MAX($A$24:A137),"")</f>
        <v/>
      </c>
      <c r="K138" s="15"/>
      <c r="L138" s="15"/>
    </row>
    <row r="139" spans="1:12">
      <c r="A139" s="10" t="str">
        <f>IF(E139&lt;&gt;"",1+MAX($A$24:A138),"")</f>
        <v/>
      </c>
      <c r="K139" s="15"/>
      <c r="L139" s="15"/>
    </row>
    <row r="140" spans="1:12">
      <c r="A140" s="10" t="str">
        <f>IF(E140&lt;&gt;"",1+MAX($A$24:A139),"")</f>
        <v/>
      </c>
      <c r="K140" s="15"/>
      <c r="L140" s="15"/>
    </row>
    <row r="141" spans="1:12">
      <c r="A141" s="10" t="str">
        <f>IF(E141&lt;&gt;"",1+MAX($A$24:A140),"")</f>
        <v/>
      </c>
      <c r="K141" s="15"/>
      <c r="L141" s="15"/>
    </row>
    <row r="142" spans="1:12">
      <c r="A142" s="10" t="str">
        <f>IF(E142&lt;&gt;"",1+MAX($A$24:A141),"")</f>
        <v/>
      </c>
      <c r="K142" s="15"/>
      <c r="L142" s="15"/>
    </row>
    <row r="143" spans="1:12">
      <c r="A143" s="10" t="str">
        <f>IF(E143&lt;&gt;"",1+MAX($A$24:A142),"")</f>
        <v/>
      </c>
      <c r="K143" s="15"/>
      <c r="L143" s="15"/>
    </row>
    <row r="144" spans="1:12">
      <c r="A144" s="10" t="str">
        <f>IF(E144&lt;&gt;"",1+MAX($A$24:A143),"")</f>
        <v/>
      </c>
      <c r="K144" s="15"/>
      <c r="L144" s="15"/>
    </row>
    <row r="145" spans="1:12">
      <c r="A145" s="10" t="str">
        <f>IF(E145&lt;&gt;"",1+MAX($A$24:A144),"")</f>
        <v/>
      </c>
      <c r="K145" s="15"/>
      <c r="L145" s="15"/>
    </row>
    <row r="146" spans="1:12">
      <c r="A146" s="10" t="str">
        <f>IF(E146&lt;&gt;"",1+MAX($A$24:A145),"")</f>
        <v/>
      </c>
      <c r="K146" s="15"/>
      <c r="L146" s="15"/>
    </row>
    <row r="147" spans="1:12">
      <c r="A147" s="10" t="str">
        <f>IF(E147&lt;&gt;"",1+MAX($A$24:A146),"")</f>
        <v/>
      </c>
      <c r="K147" s="15"/>
      <c r="L147" s="15"/>
    </row>
    <row r="148" spans="1:12">
      <c r="A148" s="10" t="str">
        <f>IF(E148&lt;&gt;"",1+MAX($A$24:A147),"")</f>
        <v/>
      </c>
      <c r="K148" s="15"/>
      <c r="L148" s="15"/>
    </row>
    <row r="149" spans="1:12">
      <c r="A149" s="10" t="str">
        <f>IF(E149&lt;&gt;"",1+MAX($A$24:A148),"")</f>
        <v/>
      </c>
      <c r="K149" s="15"/>
      <c r="L149" s="15"/>
    </row>
    <row r="150" spans="1:12">
      <c r="A150" s="10" t="str">
        <f>IF(E150&lt;&gt;"",1+MAX($A$24:A149),"")</f>
        <v/>
      </c>
      <c r="K150" s="15"/>
      <c r="L150" s="15"/>
    </row>
    <row r="151" spans="1:12">
      <c r="A151" s="10" t="str">
        <f>IF(E151&lt;&gt;"",1+MAX($A$24:A150),"")</f>
        <v/>
      </c>
      <c r="K151" s="15"/>
      <c r="L151" s="15"/>
    </row>
    <row r="152" spans="1:12">
      <c r="A152" s="10" t="str">
        <f>IF(E152&lt;&gt;"",1+MAX($A$24:A151),"")</f>
        <v/>
      </c>
      <c r="K152" s="15"/>
      <c r="L152" s="15"/>
    </row>
    <row r="153" spans="1:12">
      <c r="A153" s="10" t="str">
        <f>IF(E153&lt;&gt;"",1+MAX($A$24:A152),"")</f>
        <v/>
      </c>
      <c r="K153" s="15"/>
      <c r="L153" s="15"/>
    </row>
    <row r="154" spans="1:12">
      <c r="A154" s="10" t="str">
        <f>IF(E154&lt;&gt;"",1+MAX($A$24:A153),"")</f>
        <v/>
      </c>
      <c r="K154" s="15"/>
      <c r="L154" s="15"/>
    </row>
    <row r="155" spans="1:12">
      <c r="A155" s="10" t="str">
        <f>IF(E155&lt;&gt;"",1+MAX($A$24:A154),"")</f>
        <v/>
      </c>
      <c r="K155" s="15"/>
      <c r="L155" s="15"/>
    </row>
    <row r="156" spans="1:12">
      <c r="A156" s="10" t="str">
        <f>IF(E156&lt;&gt;"",1+MAX($A$24:A155),"")</f>
        <v/>
      </c>
      <c r="K156" s="15"/>
      <c r="L156" s="15"/>
    </row>
    <row r="157" spans="1:12">
      <c r="A157" s="10" t="str">
        <f>IF(E157&lt;&gt;"",1+MAX($A$24:A156),"")</f>
        <v/>
      </c>
      <c r="K157" s="15"/>
      <c r="L157" s="15"/>
    </row>
    <row r="158" spans="1:12">
      <c r="A158" s="10" t="str">
        <f>IF(E158&lt;&gt;"",1+MAX($A$24:A157),"")</f>
        <v/>
      </c>
      <c r="K158" s="15"/>
      <c r="L158" s="15"/>
    </row>
    <row r="159" spans="1:12">
      <c r="A159" s="10" t="str">
        <f>IF(E159&lt;&gt;"",1+MAX($A$24:A158),"")</f>
        <v/>
      </c>
      <c r="K159" s="15"/>
      <c r="L159" s="15"/>
    </row>
    <row r="160" spans="1:12">
      <c r="A160" s="10" t="str">
        <f>IF(E160&lt;&gt;"",1+MAX($A$24:A159),"")</f>
        <v/>
      </c>
      <c r="K160" s="15"/>
      <c r="L160" s="15"/>
    </row>
    <row r="161" spans="1:12">
      <c r="A161" s="10" t="str">
        <f>IF(E161&lt;&gt;"",1+MAX($A$24:A160),"")</f>
        <v/>
      </c>
      <c r="K161" s="15"/>
      <c r="L161" s="15"/>
    </row>
    <row r="162" spans="1:12">
      <c r="A162" s="10" t="str">
        <f>IF(E162&lt;&gt;"",1+MAX($A$24:A161),"")</f>
        <v/>
      </c>
      <c r="K162" s="15"/>
      <c r="L162" s="15"/>
    </row>
    <row r="163" spans="1:12">
      <c r="A163" s="10" t="str">
        <f>IF(E163&lt;&gt;"",1+MAX($A$24:A162),"")</f>
        <v/>
      </c>
      <c r="K163" s="15"/>
      <c r="L163" s="15"/>
    </row>
    <row r="164" spans="1:12">
      <c r="A164" s="10" t="str">
        <f>IF(E164&lt;&gt;"",1+MAX($A$24:A163),"")</f>
        <v/>
      </c>
      <c r="K164" s="15"/>
      <c r="L164" s="15"/>
    </row>
    <row r="165" spans="1:12">
      <c r="A165" s="10" t="str">
        <f>IF(E165&lt;&gt;"",1+MAX($A$24:A164),"")</f>
        <v/>
      </c>
      <c r="K165" s="15"/>
      <c r="L165" s="15"/>
    </row>
    <row r="166" spans="1:12">
      <c r="A166" s="10" t="str">
        <f>IF(E166&lt;&gt;"",1+MAX($A$24:A165),"")</f>
        <v/>
      </c>
      <c r="K166" s="15"/>
      <c r="L166" s="15"/>
    </row>
    <row r="167" spans="1:12">
      <c r="A167" s="10" t="str">
        <f>IF(E167&lt;&gt;"",1+MAX($A$24:A166),"")</f>
        <v/>
      </c>
      <c r="K167" s="15"/>
      <c r="L167" s="15"/>
    </row>
    <row r="168" spans="1:12">
      <c r="A168" s="10" t="str">
        <f>IF(E168&lt;&gt;"",1+MAX($A$24:A167),"")</f>
        <v/>
      </c>
      <c r="K168" s="15"/>
      <c r="L168" s="15"/>
    </row>
    <row r="169" spans="1:12">
      <c r="A169" s="10" t="str">
        <f>IF(E169&lt;&gt;"",1+MAX($A$24:A168),"")</f>
        <v/>
      </c>
      <c r="K169" s="15"/>
      <c r="L169" s="15"/>
    </row>
    <row r="170" spans="1:12">
      <c r="A170" s="10" t="str">
        <f>IF(E170&lt;&gt;"",1+MAX($A$24:A169),"")</f>
        <v/>
      </c>
      <c r="K170" s="15"/>
      <c r="L170" s="15"/>
    </row>
    <row r="171" spans="1:12">
      <c r="A171" s="10" t="str">
        <f>IF(E171&lt;&gt;"",1+MAX($A$24:A170),"")</f>
        <v/>
      </c>
      <c r="K171" s="15"/>
      <c r="L171" s="15"/>
    </row>
    <row r="172" spans="1:12">
      <c r="A172" s="10" t="str">
        <f>IF(E172&lt;&gt;"",1+MAX($A$24:A171),"")</f>
        <v/>
      </c>
      <c r="K172" s="15"/>
      <c r="L172" s="15"/>
    </row>
    <row r="173" spans="1:12">
      <c r="A173" s="10" t="str">
        <f>IF(E173&lt;&gt;"",1+MAX($A$24:A172),"")</f>
        <v/>
      </c>
      <c r="K173" s="15"/>
      <c r="L173" s="15"/>
    </row>
    <row r="174" spans="1:12">
      <c r="A174" s="10" t="str">
        <f>IF(E174&lt;&gt;"",1+MAX($A$24:A173),"")</f>
        <v/>
      </c>
      <c r="K174" s="15"/>
      <c r="L174" s="15"/>
    </row>
    <row r="175" spans="1:12">
      <c r="A175" s="10" t="str">
        <f>IF(E175&lt;&gt;"",1+MAX($A$24:A174),"")</f>
        <v/>
      </c>
      <c r="K175" s="15"/>
      <c r="L175" s="15"/>
    </row>
    <row r="176" spans="1:12">
      <c r="A176" s="10" t="str">
        <f>IF(E176&lt;&gt;"",1+MAX($A$24:A175),"")</f>
        <v/>
      </c>
      <c r="K176" s="15"/>
      <c r="L176" s="15"/>
    </row>
    <row r="177" spans="1:12">
      <c r="A177" s="10" t="str">
        <f>IF(E177&lt;&gt;"",1+MAX($A$24:A176),"")</f>
        <v/>
      </c>
      <c r="K177" s="15"/>
      <c r="L177" s="15"/>
    </row>
    <row r="178" spans="1:12">
      <c r="A178" s="10" t="str">
        <f>IF(E178&lt;&gt;"",1+MAX($A$24:A177),"")</f>
        <v/>
      </c>
      <c r="K178" s="15"/>
      <c r="L178" s="15"/>
    </row>
    <row r="179" spans="1:12">
      <c r="A179" s="10" t="str">
        <f>IF(E179&lt;&gt;"",1+MAX($A$24:A178),"")</f>
        <v/>
      </c>
      <c r="K179" s="15"/>
      <c r="L179" s="15"/>
    </row>
    <row r="180" spans="1:12">
      <c r="A180" s="10" t="str">
        <f>IF(E180&lt;&gt;"",1+MAX($A$24:A179),"")</f>
        <v/>
      </c>
      <c r="K180" s="15"/>
      <c r="L180" s="15"/>
    </row>
    <row r="181" spans="1:12">
      <c r="A181" s="10" t="str">
        <f>IF(E181&lt;&gt;"",1+MAX($A$24:A180),"")</f>
        <v/>
      </c>
      <c r="K181" s="15"/>
      <c r="L181" s="15"/>
    </row>
    <row r="182" spans="1:12">
      <c r="A182" s="10" t="str">
        <f>IF(E182&lt;&gt;"",1+MAX($A$24:A181),"")</f>
        <v/>
      </c>
      <c r="K182" s="15"/>
      <c r="L182" s="15"/>
    </row>
    <row r="183" spans="1:12">
      <c r="A183" s="10" t="str">
        <f>IF(E183&lt;&gt;"",1+MAX($A$24:A182),"")</f>
        <v/>
      </c>
      <c r="K183" s="15"/>
      <c r="L183" s="15"/>
    </row>
    <row r="184" spans="1:12"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  <row r="370" spans="11:12">
      <c r="K370" s="15"/>
      <c r="L370" s="15"/>
    </row>
  </sheetData>
  <mergeCells count="11">
    <mergeCell ref="A24:M25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OS497"/>
  <sheetViews>
    <sheetView showGridLines="0" tabSelected="1" zoomScale="70" zoomScaleNormal="70" zoomScaleSheetLayoutView="160" zoomScalePageLayoutView="10" workbookViewId="0">
      <pane ySplit="1" topLeftCell="A2" activePane="bottomLeft" state="frozen"/>
      <selection pane="bottomLeft" activeCell="C139" sqref="C139"/>
    </sheetView>
  </sheetViews>
  <sheetFormatPr defaultColWidth="9" defaultRowHeight="15"/>
  <cols>
    <col min="1" max="1" width="9.140625" style="26" customWidth="1"/>
    <col min="2" max="2" width="14.85546875" style="42" customWidth="1"/>
    <col min="3" max="3" width="74.85546875" style="133" customWidth="1"/>
    <col min="4" max="4" width="11.85546875" style="134" customWidth="1"/>
    <col min="5" max="5" width="11.5703125" style="26" customWidth="1"/>
    <col min="6" max="6" width="14.140625" style="135" customWidth="1"/>
    <col min="7" max="7" width="9.140625" style="136" customWidth="1"/>
    <col min="8" max="8" width="16.7109375" style="257" customWidth="1"/>
    <col min="9" max="9" width="16.7109375" style="137" customWidth="1"/>
    <col min="10" max="10" width="16.7109375" style="257" customWidth="1"/>
    <col min="11" max="11" width="14.85546875" style="137" customWidth="1"/>
    <col min="12" max="12" width="13.140625" style="26" customWidth="1"/>
    <col min="13" max="13" width="12.85546875" style="26" customWidth="1"/>
    <col min="14" max="14" width="14.85546875" style="26" customWidth="1"/>
    <col min="15" max="15" width="17.85546875" style="26" customWidth="1"/>
    <col min="16" max="16" width="22" style="26" customWidth="1"/>
    <col min="17" max="16384" width="9" style="26"/>
  </cols>
  <sheetData>
    <row r="1" spans="1:85" s="164" customFormat="1" ht="45.75" thickBot="1">
      <c r="A1" s="157" t="s">
        <v>5</v>
      </c>
      <c r="B1" s="158" t="s">
        <v>6</v>
      </c>
      <c r="C1" s="158" t="s">
        <v>7</v>
      </c>
      <c r="D1" s="158" t="s">
        <v>20</v>
      </c>
      <c r="E1" s="158" t="s">
        <v>21</v>
      </c>
      <c r="F1" s="158" t="s">
        <v>22</v>
      </c>
      <c r="G1" s="158" t="s">
        <v>23</v>
      </c>
      <c r="H1" s="249" t="s">
        <v>24</v>
      </c>
      <c r="I1" s="159" t="s">
        <v>25</v>
      </c>
      <c r="J1" s="258" t="s">
        <v>45</v>
      </c>
      <c r="K1" s="160" t="s">
        <v>46</v>
      </c>
      <c r="L1" s="160" t="s">
        <v>47</v>
      </c>
      <c r="M1" s="160" t="s">
        <v>48</v>
      </c>
      <c r="N1" s="161" t="s">
        <v>49</v>
      </c>
      <c r="O1" s="162" t="s">
        <v>50</v>
      </c>
      <c r="P1" s="163" t="s">
        <v>51</v>
      </c>
    </row>
    <row r="2" spans="1:85" s="27" customFormat="1" ht="20.25">
      <c r="A2" s="212" t="s">
        <v>57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4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</row>
    <row r="3" spans="1:85" s="30" customFormat="1" ht="15.75" thickBot="1">
      <c r="A3" s="31"/>
      <c r="B3" s="28"/>
      <c r="C3" s="29"/>
      <c r="D3" s="28"/>
      <c r="E3" s="28"/>
      <c r="F3" s="28"/>
      <c r="G3" s="28"/>
      <c r="H3" s="250"/>
      <c r="I3" s="28"/>
      <c r="J3" s="250"/>
      <c r="K3" s="28"/>
      <c r="L3" s="28"/>
      <c r="M3" s="28"/>
      <c r="N3" s="28"/>
      <c r="O3" s="29"/>
      <c r="P3" s="23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</row>
    <row r="4" spans="1:85" s="30" customFormat="1" ht="30.95" customHeight="1">
      <c r="A4" s="165"/>
      <c r="B4" s="178" t="s">
        <v>58</v>
      </c>
      <c r="C4" s="179" t="s">
        <v>120</v>
      </c>
      <c r="D4" s="215"/>
      <c r="E4" s="215"/>
      <c r="F4" s="216"/>
      <c r="G4" s="217"/>
      <c r="H4" s="217"/>
      <c r="I4" s="217"/>
      <c r="J4" s="259"/>
      <c r="K4" s="145"/>
      <c r="L4" s="218" t="s">
        <v>59</v>
      </c>
      <c r="M4" s="219"/>
      <c r="N4" s="220">
        <f>P142</f>
        <v>346366.012697</v>
      </c>
      <c r="O4" s="221"/>
      <c r="P4" s="23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</row>
    <row r="5" spans="1:85" s="30" customFormat="1" ht="30.95" customHeight="1" thickBot="1">
      <c r="A5" s="165"/>
      <c r="B5" s="180" t="s">
        <v>60</v>
      </c>
      <c r="C5" s="181" t="s">
        <v>178</v>
      </c>
      <c r="D5" s="215"/>
      <c r="E5" s="215"/>
      <c r="F5" s="217"/>
      <c r="G5" s="217"/>
      <c r="H5" s="217"/>
      <c r="I5" s="217"/>
      <c r="J5" s="259"/>
      <c r="K5" s="145"/>
      <c r="L5" s="222" t="s">
        <v>61</v>
      </c>
      <c r="M5" s="223"/>
      <c r="N5" s="224">
        <f>P150</f>
        <v>432957.51587124995</v>
      </c>
      <c r="O5" s="225"/>
      <c r="P5" s="2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</row>
    <row r="6" spans="1:85" s="27" customFormat="1" ht="15.75">
      <c r="A6" s="166"/>
      <c r="B6" s="166"/>
      <c r="C6" s="167"/>
      <c r="D6" s="168"/>
      <c r="E6" s="169"/>
      <c r="F6" s="170"/>
      <c r="G6" s="166"/>
      <c r="H6" s="251"/>
      <c r="I6" s="171"/>
      <c r="J6" s="251"/>
      <c r="K6" s="171"/>
      <c r="L6" s="169"/>
      <c r="M6" s="169"/>
      <c r="N6" s="169"/>
      <c r="O6" s="167"/>
      <c r="P6" s="23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</row>
    <row r="7" spans="1:85" s="27" customFormat="1" ht="20.25">
      <c r="A7" s="184" t="str">
        <f>IF(F7&lt;&gt;"",1+MAX($A$6:A6),"")</f>
        <v/>
      </c>
      <c r="B7" s="226" t="s">
        <v>26</v>
      </c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172"/>
      <c r="N7" s="172"/>
      <c r="O7" s="276">
        <f>SUM(O8:O22)</f>
        <v>15500</v>
      </c>
      <c r="P7" s="173"/>
      <c r="Q7" s="24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</row>
    <row r="8" spans="1:85" s="27" customFormat="1" ht="15.75">
      <c r="A8" s="19" t="str">
        <f>IF(F8&lt;&gt;"",1+MAX(#REF!),"")</f>
        <v/>
      </c>
      <c r="B8" s="32"/>
      <c r="C8" s="29"/>
      <c r="D8" s="33"/>
      <c r="E8" s="34"/>
      <c r="F8" s="33"/>
      <c r="G8" s="124"/>
      <c r="H8" s="252"/>
      <c r="I8" s="22"/>
      <c r="J8" s="260"/>
      <c r="K8" s="128"/>
      <c r="L8" s="128"/>
      <c r="M8" s="129"/>
      <c r="N8" s="130"/>
      <c r="O8" s="277"/>
      <c r="P8" s="132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</row>
    <row r="9" spans="1:85" s="27" customFormat="1" ht="15.75">
      <c r="A9" s="19" t="str">
        <f>IF(F9&lt;&gt;"",1+MAX($A$8:A8),"")</f>
        <v/>
      </c>
      <c r="B9" s="32"/>
      <c r="C9" s="262" t="s">
        <v>27</v>
      </c>
      <c r="D9" s="263"/>
      <c r="E9" s="264"/>
      <c r="F9" s="263"/>
      <c r="G9" s="265"/>
      <c r="H9" s="266"/>
      <c r="I9" s="267"/>
      <c r="J9" s="268"/>
      <c r="K9" s="269"/>
      <c r="L9" s="269"/>
      <c r="M9" s="175"/>
      <c r="N9" s="177"/>
      <c r="O9" s="270"/>
      <c r="P9" s="271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</row>
    <row r="10" spans="1:85" s="25" customFormat="1" ht="15.75">
      <c r="A10" s="19">
        <f>IF(F10&lt;&gt;"",1+MAX($A$8:A9),"")</f>
        <v>1</v>
      </c>
      <c r="B10" s="32"/>
      <c r="C10" s="272" t="s">
        <v>28</v>
      </c>
      <c r="D10" s="273">
        <v>1</v>
      </c>
      <c r="E10" s="264">
        <v>0</v>
      </c>
      <c r="F10" s="263">
        <f>(1+E10)*D10</f>
        <v>1</v>
      </c>
      <c r="G10" s="265" t="s">
        <v>35</v>
      </c>
      <c r="H10" s="274">
        <v>0</v>
      </c>
      <c r="I10" s="267">
        <f>H10*F10</f>
        <v>0</v>
      </c>
      <c r="J10" s="268">
        <v>0</v>
      </c>
      <c r="K10" s="269"/>
      <c r="L10" s="269"/>
      <c r="M10" s="175"/>
      <c r="N10" s="177">
        <f>D10*J10</f>
        <v>0</v>
      </c>
      <c r="O10" s="270">
        <f>N10+I10</f>
        <v>0</v>
      </c>
      <c r="P10" s="271">
        <v>0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</row>
    <row r="11" spans="1:85" s="25" customFormat="1" ht="15.75">
      <c r="A11" s="19">
        <f>IF(F11&lt;&gt;"",1+MAX($A$8:A10),"")</f>
        <v>2</v>
      </c>
      <c r="B11" s="32"/>
      <c r="C11" s="272" t="s">
        <v>29</v>
      </c>
      <c r="D11" s="273">
        <v>1</v>
      </c>
      <c r="E11" s="264">
        <v>0</v>
      </c>
      <c r="F11" s="263">
        <f>(1+E11)*D11</f>
        <v>1</v>
      </c>
      <c r="G11" s="265" t="s">
        <v>35</v>
      </c>
      <c r="H11" s="274">
        <v>0</v>
      </c>
      <c r="I11" s="267">
        <f>H11*F11</f>
        <v>0</v>
      </c>
      <c r="J11" s="268">
        <v>0</v>
      </c>
      <c r="K11" s="269"/>
      <c r="L11" s="269"/>
      <c r="M11" s="175"/>
      <c r="N11" s="177">
        <f>D11*J11</f>
        <v>0</v>
      </c>
      <c r="O11" s="270">
        <f>N11+I11</f>
        <v>0</v>
      </c>
      <c r="P11" s="271">
        <v>0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</row>
    <row r="12" spans="1:85" s="25" customFormat="1" ht="15.75">
      <c r="A12" s="19" t="str">
        <f>IF(F12&lt;&gt;"",1+MAX($A$8:A11),"")</f>
        <v/>
      </c>
      <c r="B12" s="32"/>
      <c r="C12" s="262" t="s">
        <v>30</v>
      </c>
      <c r="D12" s="263"/>
      <c r="E12" s="264"/>
      <c r="F12" s="263"/>
      <c r="G12" s="265"/>
      <c r="H12" s="274"/>
      <c r="I12" s="267"/>
      <c r="J12" s="268"/>
      <c r="K12" s="269"/>
      <c r="L12" s="269"/>
      <c r="M12" s="175"/>
      <c r="N12" s="177"/>
      <c r="O12" s="270"/>
      <c r="P12" s="271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</row>
    <row r="13" spans="1:85" s="25" customFormat="1" ht="15.75">
      <c r="A13" s="19">
        <f>IF(F13&lt;&gt;"",1+MAX($A$8:A12),"")</f>
        <v>3</v>
      </c>
      <c r="B13" s="32"/>
      <c r="C13" s="272" t="s">
        <v>31</v>
      </c>
      <c r="D13" s="273">
        <v>1</v>
      </c>
      <c r="E13" s="264">
        <v>0</v>
      </c>
      <c r="F13" s="263">
        <f t="shared" ref="F13:F22" si="0">(1+E13)*D13</f>
        <v>1</v>
      </c>
      <c r="G13" s="265" t="s">
        <v>35</v>
      </c>
      <c r="H13" s="274">
        <v>0</v>
      </c>
      <c r="I13" s="267">
        <f t="shared" ref="I13:I22" si="1">H13*F13</f>
        <v>0</v>
      </c>
      <c r="J13" s="268">
        <v>0</v>
      </c>
      <c r="K13" s="269"/>
      <c r="L13" s="269"/>
      <c r="M13" s="175"/>
      <c r="N13" s="177">
        <f>D13*J13</f>
        <v>0</v>
      </c>
      <c r="O13" s="270">
        <f>N13+I13</f>
        <v>0</v>
      </c>
      <c r="P13" s="271">
        <v>0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</row>
    <row r="14" spans="1:85" s="25" customFormat="1" ht="15.75">
      <c r="A14" s="19">
        <f>IF(F14&lt;&gt;"",1+MAX($A$8:A13),"")</f>
        <v>4</v>
      </c>
      <c r="B14" s="32"/>
      <c r="C14" s="272" t="s">
        <v>175</v>
      </c>
      <c r="D14" s="273">
        <v>1</v>
      </c>
      <c r="E14" s="264">
        <v>0</v>
      </c>
      <c r="F14" s="263">
        <f t="shared" si="0"/>
        <v>1</v>
      </c>
      <c r="G14" s="265" t="s">
        <v>35</v>
      </c>
      <c r="H14" s="274">
        <v>0</v>
      </c>
      <c r="I14" s="267">
        <f t="shared" si="1"/>
        <v>0</v>
      </c>
      <c r="J14" s="268">
        <v>0</v>
      </c>
      <c r="K14" s="269"/>
      <c r="L14" s="269"/>
      <c r="M14" s="175"/>
      <c r="N14" s="177">
        <f>D14*J14</f>
        <v>0</v>
      </c>
      <c r="O14" s="270">
        <f>N14+I14</f>
        <v>0</v>
      </c>
      <c r="P14" s="271">
        <v>0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</row>
    <row r="15" spans="1:85" s="25" customFormat="1" ht="15.75">
      <c r="A15" s="19">
        <f>IF(F15&lt;&gt;"",1+MAX($A$8:A14),"")</f>
        <v>5</v>
      </c>
      <c r="B15" s="32"/>
      <c r="C15" s="272" t="s">
        <v>32</v>
      </c>
      <c r="D15" s="273">
        <v>1</v>
      </c>
      <c r="E15" s="264">
        <v>0</v>
      </c>
      <c r="F15" s="263">
        <f t="shared" si="0"/>
        <v>1</v>
      </c>
      <c r="G15" s="265" t="s">
        <v>35</v>
      </c>
      <c r="H15" s="274">
        <v>0</v>
      </c>
      <c r="I15" s="267">
        <f t="shared" si="1"/>
        <v>0</v>
      </c>
      <c r="J15" s="268">
        <v>0</v>
      </c>
      <c r="K15" s="269"/>
      <c r="L15" s="269"/>
      <c r="M15" s="175"/>
      <c r="N15" s="177">
        <f>D15*J15</f>
        <v>0</v>
      </c>
      <c r="O15" s="270">
        <f>N15+I15</f>
        <v>0</v>
      </c>
      <c r="P15" s="271">
        <v>0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</row>
    <row r="16" spans="1:85" s="25" customFormat="1" ht="15.75">
      <c r="A16" s="19">
        <f>IF(F16&lt;&gt;"",1+MAX($A$8:A15),"")</f>
        <v>6</v>
      </c>
      <c r="B16" s="32"/>
      <c r="C16" s="272" t="s">
        <v>62</v>
      </c>
      <c r="D16" s="273">
        <v>1</v>
      </c>
      <c r="E16" s="264">
        <v>0</v>
      </c>
      <c r="F16" s="263">
        <f t="shared" si="0"/>
        <v>1</v>
      </c>
      <c r="G16" s="265" t="s">
        <v>35</v>
      </c>
      <c r="H16" s="274">
        <v>0</v>
      </c>
      <c r="I16" s="267">
        <f t="shared" si="1"/>
        <v>0</v>
      </c>
      <c r="J16" s="268">
        <v>0</v>
      </c>
      <c r="K16" s="269"/>
      <c r="L16" s="269"/>
      <c r="M16" s="175"/>
      <c r="N16" s="177">
        <f>D16*J16</f>
        <v>0</v>
      </c>
      <c r="O16" s="270">
        <f>N16+I16</f>
        <v>0</v>
      </c>
      <c r="P16" s="271">
        <v>0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</row>
    <row r="17" spans="1:76" s="25" customFormat="1" ht="15.75">
      <c r="A17" s="19">
        <f>IF(F17&lt;&gt;"",1+MAX($A$8:A16),"")</f>
        <v>7</v>
      </c>
      <c r="B17" s="32"/>
      <c r="C17" s="272" t="s">
        <v>176</v>
      </c>
      <c r="D17" s="273">
        <v>1</v>
      </c>
      <c r="E17" s="264">
        <v>0</v>
      </c>
      <c r="F17" s="263">
        <f t="shared" si="0"/>
        <v>1</v>
      </c>
      <c r="G17" s="265" t="s">
        <v>35</v>
      </c>
      <c r="H17" s="274">
        <v>0</v>
      </c>
      <c r="I17" s="267">
        <f t="shared" si="1"/>
        <v>0</v>
      </c>
      <c r="J17" s="268">
        <v>5500</v>
      </c>
      <c r="K17" s="269"/>
      <c r="L17" s="269"/>
      <c r="M17" s="175"/>
      <c r="N17" s="177">
        <f>D17*J17</f>
        <v>5500</v>
      </c>
      <c r="O17" s="270">
        <f>N17+I17</f>
        <v>5500</v>
      </c>
      <c r="P17" s="271">
        <v>0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</row>
    <row r="18" spans="1:76" s="25" customFormat="1" ht="15.75">
      <c r="A18" s="19">
        <f>IF(F18&lt;&gt;"",1+MAX($A$8:A17),"")</f>
        <v>8</v>
      </c>
      <c r="B18" s="32"/>
      <c r="C18" s="272" t="s">
        <v>63</v>
      </c>
      <c r="D18" s="273">
        <v>1</v>
      </c>
      <c r="E18" s="264">
        <v>0</v>
      </c>
      <c r="F18" s="263">
        <f t="shared" si="0"/>
        <v>1</v>
      </c>
      <c r="G18" s="265" t="s">
        <v>35</v>
      </c>
      <c r="H18" s="274">
        <v>0</v>
      </c>
      <c r="I18" s="267">
        <f t="shared" si="1"/>
        <v>0</v>
      </c>
      <c r="J18" s="268">
        <v>8000</v>
      </c>
      <c r="K18" s="269"/>
      <c r="L18" s="269"/>
      <c r="M18" s="175"/>
      <c r="N18" s="177">
        <f>D18*J18</f>
        <v>8000</v>
      </c>
      <c r="O18" s="270">
        <f>N18+I18</f>
        <v>8000</v>
      </c>
      <c r="P18" s="271">
        <v>0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</row>
    <row r="19" spans="1:76" s="25" customFormat="1" ht="15.75">
      <c r="A19" s="19">
        <f>IF(F19&lt;&gt;"",1+MAX($A$8:A18),"")</f>
        <v>9</v>
      </c>
      <c r="B19" s="32"/>
      <c r="C19" s="272" t="s">
        <v>64</v>
      </c>
      <c r="D19" s="273">
        <v>1</v>
      </c>
      <c r="E19" s="264">
        <v>0</v>
      </c>
      <c r="F19" s="263">
        <f t="shared" si="0"/>
        <v>1</v>
      </c>
      <c r="G19" s="265" t="s">
        <v>35</v>
      </c>
      <c r="H19" s="274">
        <v>0</v>
      </c>
      <c r="I19" s="267">
        <f t="shared" si="1"/>
        <v>0</v>
      </c>
      <c r="J19" s="268">
        <v>0</v>
      </c>
      <c r="K19" s="269"/>
      <c r="L19" s="269"/>
      <c r="M19" s="175"/>
      <c r="N19" s="177">
        <f>D19*J19</f>
        <v>0</v>
      </c>
      <c r="O19" s="270">
        <f>N19+I19</f>
        <v>0</v>
      </c>
      <c r="P19" s="271">
        <v>0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</row>
    <row r="20" spans="1:76" s="25" customFormat="1" ht="15.75">
      <c r="A20" s="19">
        <f>IF(F20&lt;&gt;"",1+MAX($A$8:A19),"")</f>
        <v>10</v>
      </c>
      <c r="B20" s="32"/>
      <c r="C20" s="272" t="s">
        <v>65</v>
      </c>
      <c r="D20" s="273">
        <v>1</v>
      </c>
      <c r="E20" s="264">
        <v>0</v>
      </c>
      <c r="F20" s="263">
        <f t="shared" si="0"/>
        <v>1</v>
      </c>
      <c r="G20" s="265" t="s">
        <v>35</v>
      </c>
      <c r="H20" s="274">
        <v>0</v>
      </c>
      <c r="I20" s="267">
        <f t="shared" si="1"/>
        <v>0</v>
      </c>
      <c r="J20" s="268">
        <v>0</v>
      </c>
      <c r="K20" s="269"/>
      <c r="L20" s="269"/>
      <c r="M20" s="175"/>
      <c r="N20" s="177">
        <f>D20*J20</f>
        <v>0</v>
      </c>
      <c r="O20" s="270">
        <f>N20+I20</f>
        <v>0</v>
      </c>
      <c r="P20" s="271">
        <v>0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</row>
    <row r="21" spans="1:76" s="25" customFormat="1" ht="15.75">
      <c r="A21" s="19">
        <f>IF(F21&lt;&gt;"",1+MAX($A$8:A20),"")</f>
        <v>11</v>
      </c>
      <c r="B21" s="32"/>
      <c r="C21" s="272" t="s">
        <v>66</v>
      </c>
      <c r="D21" s="273">
        <v>1</v>
      </c>
      <c r="E21" s="264">
        <v>0</v>
      </c>
      <c r="F21" s="263">
        <f t="shared" si="0"/>
        <v>1</v>
      </c>
      <c r="G21" s="265" t="s">
        <v>35</v>
      </c>
      <c r="H21" s="274">
        <v>0</v>
      </c>
      <c r="I21" s="267">
        <f t="shared" si="1"/>
        <v>0</v>
      </c>
      <c r="J21" s="268">
        <v>0</v>
      </c>
      <c r="K21" s="269"/>
      <c r="L21" s="269"/>
      <c r="M21" s="175"/>
      <c r="N21" s="177">
        <f>D21*J21</f>
        <v>0</v>
      </c>
      <c r="O21" s="270">
        <f>N21+I21</f>
        <v>0</v>
      </c>
      <c r="P21" s="271">
        <v>0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</row>
    <row r="22" spans="1:76" s="25" customFormat="1" ht="15.75">
      <c r="A22" s="19">
        <f>IF(F22&lt;&gt;"",1+MAX($A$8:A21),"")</f>
        <v>12</v>
      </c>
      <c r="B22" s="32"/>
      <c r="C22" s="272" t="s">
        <v>177</v>
      </c>
      <c r="D22" s="273">
        <v>1</v>
      </c>
      <c r="E22" s="264">
        <v>0</v>
      </c>
      <c r="F22" s="263">
        <f t="shared" si="0"/>
        <v>1</v>
      </c>
      <c r="G22" s="265" t="s">
        <v>35</v>
      </c>
      <c r="H22" s="274">
        <v>0</v>
      </c>
      <c r="I22" s="267">
        <f t="shared" si="1"/>
        <v>0</v>
      </c>
      <c r="J22" s="268">
        <v>2000</v>
      </c>
      <c r="K22" s="269"/>
      <c r="L22" s="269"/>
      <c r="M22" s="175"/>
      <c r="N22" s="177">
        <f>D22*J22</f>
        <v>2000</v>
      </c>
      <c r="O22" s="270">
        <f>N22+I22</f>
        <v>2000</v>
      </c>
      <c r="P22" s="271">
        <v>0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</row>
    <row r="23" spans="1:76" s="25" customFormat="1" ht="15.75">
      <c r="A23" s="19" t="str">
        <f>IF(F23&lt;&gt;"",1+MAX($A$8:A22),"")</f>
        <v/>
      </c>
      <c r="B23" s="32"/>
      <c r="C23" s="121"/>
      <c r="D23" s="120"/>
      <c r="E23" s="119"/>
      <c r="F23" s="120"/>
      <c r="G23" s="123"/>
      <c r="H23" s="254"/>
      <c r="I23" s="118"/>
      <c r="J23" s="254"/>
      <c r="K23" s="118"/>
      <c r="L23" s="174"/>
      <c r="M23" s="175"/>
      <c r="N23" s="177"/>
      <c r="O23" s="270"/>
      <c r="P23" s="132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</row>
    <row r="24" spans="1:76" s="27" customFormat="1" ht="20.25">
      <c r="A24" s="184" t="str">
        <f>IF(F24&lt;&gt;"",1+MAX($A$8:A23),"")</f>
        <v/>
      </c>
      <c r="B24" s="200" t="s">
        <v>40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182">
        <v>80</v>
      </c>
      <c r="N24" s="183"/>
      <c r="O24" s="278">
        <f>SUM(O25:O117)</f>
        <v>322502.00442699995</v>
      </c>
      <c r="P24" s="184"/>
      <c r="Q24" s="24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</row>
    <row r="25" spans="1:76" s="25" customFormat="1" ht="15.75">
      <c r="A25" s="19" t="str">
        <f>IF(F25&lt;&gt;"",1+MAX($A$8:A24),"")</f>
        <v/>
      </c>
      <c r="B25" s="32"/>
      <c r="C25" s="121"/>
      <c r="D25" s="120"/>
      <c r="E25" s="119"/>
      <c r="F25" s="120"/>
      <c r="G25" s="123"/>
      <c r="H25" s="254"/>
      <c r="I25" s="118"/>
      <c r="J25" s="254"/>
      <c r="K25" s="118"/>
      <c r="L25" s="174"/>
      <c r="M25" s="175"/>
      <c r="N25" s="177"/>
      <c r="O25" s="270"/>
      <c r="P25" s="132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</row>
    <row r="26" spans="1:76" s="25" customFormat="1" ht="15.75" customHeight="1">
      <c r="A26" s="19" t="str">
        <f>IF(F26&lt;&gt;"",1+MAX($A$8:A25),"")</f>
        <v/>
      </c>
      <c r="B26" s="187" t="s">
        <v>119</v>
      </c>
      <c r="C26" s="52" t="s">
        <v>117</v>
      </c>
      <c r="D26" s="120"/>
      <c r="E26" s="119"/>
      <c r="F26" s="120"/>
      <c r="G26" s="123"/>
      <c r="H26" s="254"/>
      <c r="I26" s="118"/>
      <c r="J26" s="254"/>
      <c r="K26" s="118"/>
      <c r="L26" s="174"/>
      <c r="M26" s="175"/>
      <c r="N26" s="177"/>
      <c r="O26" s="270"/>
      <c r="P26" s="132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</row>
    <row r="27" spans="1:76" s="25" customFormat="1" ht="15.75">
      <c r="A27" s="19">
        <f>IF(F27&lt;&gt;"",1+MAX($A$8:A26),"")</f>
        <v>13</v>
      </c>
      <c r="B27" s="188"/>
      <c r="C27" s="121" t="s">
        <v>174</v>
      </c>
      <c r="D27" s="120">
        <v>1114.72</v>
      </c>
      <c r="E27" s="119">
        <v>0.05</v>
      </c>
      <c r="F27" s="120">
        <f t="shared" ref="F27" si="2">(1+E27)*D27</f>
        <v>1170.4560000000001</v>
      </c>
      <c r="G27" s="123" t="s">
        <v>33</v>
      </c>
      <c r="H27" s="253">
        <v>0.23</v>
      </c>
      <c r="I27" s="118">
        <f t="shared" ref="I27" si="3">H27*F27</f>
        <v>269.20488000000006</v>
      </c>
      <c r="J27" s="268">
        <v>1.32</v>
      </c>
      <c r="K27" s="174">
        <f t="shared" ref="K27" si="4">N27/M27</f>
        <v>18.392880000000002</v>
      </c>
      <c r="L27" s="174">
        <f>D27/K27</f>
        <v>60.606060606060602</v>
      </c>
      <c r="M27" s="175">
        <f t="shared" ref="M27:M43" si="5">M$24</f>
        <v>80</v>
      </c>
      <c r="N27" s="177">
        <f>D27*J27</f>
        <v>1471.4304000000002</v>
      </c>
      <c r="O27" s="270">
        <f>N27+I27</f>
        <v>1740.6352800000002</v>
      </c>
      <c r="P27" s="132">
        <f>O27/F27</f>
        <v>1.4871428571428571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</row>
    <row r="28" spans="1:76" s="25" customFormat="1" ht="15.75">
      <c r="A28" s="19">
        <f>IF(F28&lt;&gt;"",1+MAX($A$8:A27),"")</f>
        <v>14</v>
      </c>
      <c r="B28" s="188"/>
      <c r="C28" s="121" t="s">
        <v>143</v>
      </c>
      <c r="D28" s="120">
        <v>6838</v>
      </c>
      <c r="E28" s="119">
        <v>0.05</v>
      </c>
      <c r="F28" s="120">
        <f t="shared" ref="F28:F43" si="6">(1+E28)*D28</f>
        <v>7179.9000000000005</v>
      </c>
      <c r="G28" s="123" t="s">
        <v>33</v>
      </c>
      <c r="H28" s="253">
        <v>0.33</v>
      </c>
      <c r="I28" s="118">
        <f t="shared" ref="I28:I43" si="7">H28*F28</f>
        <v>2369.3670000000002</v>
      </c>
      <c r="J28" s="268">
        <v>1.32</v>
      </c>
      <c r="K28" s="174">
        <f t="shared" ref="K28:K43" si="8">N28/M28</f>
        <v>112.827</v>
      </c>
      <c r="L28" s="174">
        <f>D28/K28</f>
        <v>60.606060606060609</v>
      </c>
      <c r="M28" s="175">
        <f t="shared" si="5"/>
        <v>80</v>
      </c>
      <c r="N28" s="177">
        <f>D28*J28</f>
        <v>9026.16</v>
      </c>
      <c r="O28" s="270">
        <f>N28+I28</f>
        <v>11395.527</v>
      </c>
      <c r="P28" s="132">
        <f>O28/F28</f>
        <v>1.587142857142857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</row>
    <row r="29" spans="1:76" s="25" customFormat="1" ht="15.75">
      <c r="A29" s="19">
        <f>IF(F29&lt;&gt;"",1+MAX($A$8:A28),"")</f>
        <v>15</v>
      </c>
      <c r="B29" s="188"/>
      <c r="C29" s="121" t="s">
        <v>144</v>
      </c>
      <c r="D29" s="120">
        <v>17605</v>
      </c>
      <c r="E29" s="119">
        <v>0.05</v>
      </c>
      <c r="F29" s="120">
        <f t="shared" si="6"/>
        <v>18485.25</v>
      </c>
      <c r="G29" s="123" t="s">
        <v>33</v>
      </c>
      <c r="H29" s="253">
        <v>0.36</v>
      </c>
      <c r="I29" s="118">
        <f t="shared" si="7"/>
        <v>6654.69</v>
      </c>
      <c r="J29" s="268">
        <v>1.32</v>
      </c>
      <c r="K29" s="174">
        <f t="shared" si="8"/>
        <v>290.48250000000002</v>
      </c>
      <c r="L29" s="174">
        <f>D29/K29</f>
        <v>60.606060606060602</v>
      </c>
      <c r="M29" s="175">
        <f t="shared" si="5"/>
        <v>80</v>
      </c>
      <c r="N29" s="177">
        <f>D29*J29</f>
        <v>23238.600000000002</v>
      </c>
      <c r="O29" s="270">
        <f>N29+I29</f>
        <v>29893.29</v>
      </c>
      <c r="P29" s="132">
        <f>O29/F29</f>
        <v>1.6171428571428572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</row>
    <row r="30" spans="1:76" s="25" customFormat="1" ht="15.75">
      <c r="A30" s="19">
        <f>IF(F30&lt;&gt;"",1+MAX($A$8:A29),"")</f>
        <v>16</v>
      </c>
      <c r="B30" s="188"/>
      <c r="C30" s="121" t="s">
        <v>145</v>
      </c>
      <c r="D30" s="120">
        <v>18290</v>
      </c>
      <c r="E30" s="119">
        <v>0.05</v>
      </c>
      <c r="F30" s="120">
        <f t="shared" ref="F30" si="9">(1+E30)*D30</f>
        <v>19204.5</v>
      </c>
      <c r="G30" s="123" t="s">
        <v>33</v>
      </c>
      <c r="H30" s="253">
        <v>0.92</v>
      </c>
      <c r="I30" s="118">
        <f t="shared" si="7"/>
        <v>17668.14</v>
      </c>
      <c r="J30" s="268">
        <v>1.32</v>
      </c>
      <c r="K30" s="174">
        <f t="shared" ref="K30" si="10">N30/M30</f>
        <v>301.78500000000003</v>
      </c>
      <c r="L30" s="174">
        <f>D30/K30</f>
        <v>60.606060606060602</v>
      </c>
      <c r="M30" s="175">
        <f t="shared" si="5"/>
        <v>80</v>
      </c>
      <c r="N30" s="177">
        <f>D30*J30</f>
        <v>24142.800000000003</v>
      </c>
      <c r="O30" s="270">
        <f>N30+I30</f>
        <v>41810.94</v>
      </c>
      <c r="P30" s="132">
        <f>O30/F30</f>
        <v>2.177142857142857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</row>
    <row r="31" spans="1:76" s="25" customFormat="1" ht="15.75">
      <c r="A31" s="19">
        <f>IF(F31&lt;&gt;"",1+MAX($A$8:A30),"")</f>
        <v>17</v>
      </c>
      <c r="B31" s="188"/>
      <c r="C31" s="121" t="s">
        <v>146</v>
      </c>
      <c r="D31" s="120">
        <v>1070</v>
      </c>
      <c r="E31" s="119">
        <v>0.05</v>
      </c>
      <c r="F31" s="120">
        <f t="shared" si="6"/>
        <v>1123.5</v>
      </c>
      <c r="G31" s="123" t="s">
        <v>33</v>
      </c>
      <c r="H31" s="253">
        <v>1.17</v>
      </c>
      <c r="I31" s="118">
        <f t="shared" si="7"/>
        <v>1314.4949999999999</v>
      </c>
      <c r="J31" s="268">
        <v>1.32</v>
      </c>
      <c r="K31" s="174">
        <f t="shared" si="8"/>
        <v>17.655000000000001</v>
      </c>
      <c r="L31" s="174">
        <f>D31/K31</f>
        <v>60.606060606060602</v>
      </c>
      <c r="M31" s="175">
        <f t="shared" si="5"/>
        <v>80</v>
      </c>
      <c r="N31" s="177">
        <f>D31*J31</f>
        <v>1412.4</v>
      </c>
      <c r="O31" s="270">
        <f>N31+I31</f>
        <v>2726.895</v>
      </c>
      <c r="P31" s="132">
        <f>O31/F31</f>
        <v>2.427142857142857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</row>
    <row r="32" spans="1:76" s="25" customFormat="1" ht="15.75">
      <c r="A32" s="19">
        <f>IF(F32&lt;&gt;"",1+MAX($A$8:A31),"")</f>
        <v>18</v>
      </c>
      <c r="B32" s="188"/>
      <c r="C32" s="121" t="s">
        <v>147</v>
      </c>
      <c r="D32" s="120">
        <v>113.4</v>
      </c>
      <c r="E32" s="119">
        <v>0.05</v>
      </c>
      <c r="F32" s="120">
        <f t="shared" ref="F32" si="11">(1+E32)*D32</f>
        <v>119.07000000000001</v>
      </c>
      <c r="G32" s="123" t="s">
        <v>33</v>
      </c>
      <c r="H32" s="253">
        <v>1.7</v>
      </c>
      <c r="I32" s="118">
        <f t="shared" si="7"/>
        <v>202.41900000000001</v>
      </c>
      <c r="J32" s="268">
        <v>1.32</v>
      </c>
      <c r="K32" s="174">
        <f t="shared" ref="K32" si="12">N32/M32</f>
        <v>1.8711000000000002</v>
      </c>
      <c r="L32" s="174">
        <f>D32/K32</f>
        <v>60.606060606060602</v>
      </c>
      <c r="M32" s="175">
        <f t="shared" si="5"/>
        <v>80</v>
      </c>
      <c r="N32" s="177">
        <f>D32*J32</f>
        <v>149.68800000000002</v>
      </c>
      <c r="O32" s="270">
        <f>N32+I32</f>
        <v>352.10700000000003</v>
      </c>
      <c r="P32" s="132">
        <f>O32/F32</f>
        <v>2.9571428571428573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</row>
    <row r="33" spans="1:76" s="25" customFormat="1" ht="15.75">
      <c r="A33" s="19">
        <f>IF(F33&lt;&gt;"",1+MAX($A$8:A32),"")</f>
        <v>19</v>
      </c>
      <c r="B33" s="188"/>
      <c r="C33" s="121" t="s">
        <v>148</v>
      </c>
      <c r="D33" s="120">
        <v>253.92000000000002</v>
      </c>
      <c r="E33" s="119">
        <v>0.05</v>
      </c>
      <c r="F33" s="120">
        <f t="shared" si="6"/>
        <v>266.61600000000004</v>
      </c>
      <c r="G33" s="123" t="s">
        <v>33</v>
      </c>
      <c r="H33" s="253">
        <v>3.25</v>
      </c>
      <c r="I33" s="118">
        <f t="shared" si="7"/>
        <v>866.50200000000018</v>
      </c>
      <c r="J33" s="268">
        <v>1.32</v>
      </c>
      <c r="K33" s="174">
        <f t="shared" si="8"/>
        <v>4.189680000000001</v>
      </c>
      <c r="L33" s="174">
        <f>D33/K33</f>
        <v>60.606060606060595</v>
      </c>
      <c r="M33" s="175">
        <f t="shared" si="5"/>
        <v>80</v>
      </c>
      <c r="N33" s="177">
        <f>D33*J33</f>
        <v>335.17440000000005</v>
      </c>
      <c r="O33" s="270">
        <f>N33+I33</f>
        <v>1201.6764000000003</v>
      </c>
      <c r="P33" s="132">
        <f>O33/F33</f>
        <v>4.5071428571428571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</row>
    <row r="34" spans="1:76" s="25" customFormat="1" ht="15.75">
      <c r="A34" s="19">
        <f>IF(F34&lt;&gt;"",1+MAX($A$8:A33),"")</f>
        <v>20</v>
      </c>
      <c r="B34" s="188"/>
      <c r="C34" s="121" t="s">
        <v>149</v>
      </c>
      <c r="D34" s="120">
        <v>25</v>
      </c>
      <c r="E34" s="119">
        <v>0.05</v>
      </c>
      <c r="F34" s="120">
        <f t="shared" ref="F34" si="13">(1+E34)*D34</f>
        <v>26.25</v>
      </c>
      <c r="G34" s="123" t="s">
        <v>33</v>
      </c>
      <c r="H34" s="253">
        <v>4.03</v>
      </c>
      <c r="I34" s="118">
        <f t="shared" si="7"/>
        <v>105.78750000000001</v>
      </c>
      <c r="J34" s="268">
        <v>1.58</v>
      </c>
      <c r="K34" s="174">
        <f t="shared" ref="K34" si="14">N34/M34</f>
        <v>0.49375000000000002</v>
      </c>
      <c r="L34" s="174">
        <f>D34/K34</f>
        <v>50.632911392405063</v>
      </c>
      <c r="M34" s="175">
        <f t="shared" si="5"/>
        <v>80</v>
      </c>
      <c r="N34" s="177">
        <f>D34*J34</f>
        <v>39.5</v>
      </c>
      <c r="O34" s="270">
        <f>N34+I34</f>
        <v>145.28750000000002</v>
      </c>
      <c r="P34" s="132">
        <f>O34/F34</f>
        <v>5.5347619047619059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</row>
    <row r="35" spans="1:76" s="25" customFormat="1" ht="15.75">
      <c r="A35" s="19">
        <f>IF(F35&lt;&gt;"",1+MAX($A$8:A34),"")</f>
        <v>21</v>
      </c>
      <c r="B35" s="188"/>
      <c r="C35" s="121" t="s">
        <v>150</v>
      </c>
      <c r="D35" s="120">
        <v>453.6</v>
      </c>
      <c r="E35" s="119">
        <v>0.05</v>
      </c>
      <c r="F35" s="120">
        <f t="shared" si="6"/>
        <v>476.28000000000003</v>
      </c>
      <c r="G35" s="123" t="s">
        <v>33</v>
      </c>
      <c r="H35" s="253">
        <v>6.33</v>
      </c>
      <c r="I35" s="118">
        <f t="shared" si="7"/>
        <v>3014.8524000000002</v>
      </c>
      <c r="J35" s="268">
        <v>1.58</v>
      </c>
      <c r="K35" s="174">
        <f t="shared" si="8"/>
        <v>8.9586000000000006</v>
      </c>
      <c r="L35" s="174">
        <f>D35/K35</f>
        <v>50.632911392405063</v>
      </c>
      <c r="M35" s="175">
        <f t="shared" si="5"/>
        <v>80</v>
      </c>
      <c r="N35" s="177">
        <f>D35*J35</f>
        <v>716.6880000000001</v>
      </c>
      <c r="O35" s="270">
        <f>N35+I35</f>
        <v>3731.5404000000003</v>
      </c>
      <c r="P35" s="132">
        <f>O35/F35</f>
        <v>7.8347619047619048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</row>
    <row r="36" spans="1:76" s="25" customFormat="1" ht="15.75">
      <c r="A36" s="19">
        <f>IF(F36&lt;&gt;"",1+MAX($A$8:A35),"")</f>
        <v>22</v>
      </c>
      <c r="B36" s="188"/>
      <c r="C36" s="121" t="s">
        <v>151</v>
      </c>
      <c r="D36" s="120">
        <v>9133</v>
      </c>
      <c r="E36" s="119">
        <v>0.05</v>
      </c>
      <c r="F36" s="120">
        <f t="shared" ref="F36" si="15">(1+E36)*D36</f>
        <v>9589.65</v>
      </c>
      <c r="G36" s="123" t="s">
        <v>33</v>
      </c>
      <c r="H36" s="253">
        <v>1.083</v>
      </c>
      <c r="I36" s="118">
        <f t="shared" si="7"/>
        <v>10385.59095</v>
      </c>
      <c r="J36" s="268">
        <v>2.6399999999999997</v>
      </c>
      <c r="K36" s="174">
        <f t="shared" ref="K36" si="16">N36/M36</f>
        <v>301.38899999999995</v>
      </c>
      <c r="L36" s="174">
        <f>D36/K36</f>
        <v>30.303030303030308</v>
      </c>
      <c r="M36" s="175">
        <f t="shared" si="5"/>
        <v>80</v>
      </c>
      <c r="N36" s="177">
        <f>D36*J36</f>
        <v>24111.119999999995</v>
      </c>
      <c r="O36" s="270">
        <f>N36+I36</f>
        <v>34496.710949999993</v>
      </c>
      <c r="P36" s="132">
        <f>O36/F36</f>
        <v>3.5972857142857135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</row>
    <row r="37" spans="1:76" s="25" customFormat="1" ht="15.75">
      <c r="A37" s="19">
        <f>IF(F37&lt;&gt;"",1+MAX($A$8:A36),"")</f>
        <v>23</v>
      </c>
      <c r="B37" s="188"/>
      <c r="C37" s="121" t="s">
        <v>152</v>
      </c>
      <c r="D37" s="120">
        <v>11.97</v>
      </c>
      <c r="E37" s="119">
        <v>0.05</v>
      </c>
      <c r="F37" s="120">
        <f t="shared" si="6"/>
        <v>12.568500000000002</v>
      </c>
      <c r="G37" s="123" t="s">
        <v>33</v>
      </c>
      <c r="H37" s="253">
        <v>0.99</v>
      </c>
      <c r="I37" s="118">
        <f t="shared" si="7"/>
        <v>12.442815000000001</v>
      </c>
      <c r="J37" s="268">
        <v>2.6399999999999997</v>
      </c>
      <c r="K37" s="174">
        <f t="shared" si="8"/>
        <v>0.39500999999999997</v>
      </c>
      <c r="L37" s="174">
        <f>D37/K37</f>
        <v>30.303030303030308</v>
      </c>
      <c r="M37" s="175">
        <f t="shared" si="5"/>
        <v>80</v>
      </c>
      <c r="N37" s="177">
        <f>D37*J37</f>
        <v>31.6008</v>
      </c>
      <c r="O37" s="270">
        <f>N37+I37</f>
        <v>44.043615000000003</v>
      </c>
      <c r="P37" s="132">
        <f>O37/F37</f>
        <v>3.504285714285714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</row>
    <row r="38" spans="1:76" s="25" customFormat="1" ht="15.75">
      <c r="A38" s="19">
        <f>IF(F38&lt;&gt;"",1+MAX($A$8:A37),"")</f>
        <v>24</v>
      </c>
      <c r="B38" s="188"/>
      <c r="C38" s="121" t="s">
        <v>153</v>
      </c>
      <c r="D38" s="120">
        <v>485</v>
      </c>
      <c r="E38" s="119">
        <v>0.05</v>
      </c>
      <c r="F38" s="120">
        <f t="shared" ref="F38" si="17">(1+E38)*D38</f>
        <v>509.25</v>
      </c>
      <c r="G38" s="123" t="s">
        <v>33</v>
      </c>
      <c r="H38" s="253">
        <v>3.605</v>
      </c>
      <c r="I38" s="118">
        <f t="shared" si="7"/>
        <v>1835.8462500000001</v>
      </c>
      <c r="J38" s="268">
        <v>2.6399999999999997</v>
      </c>
      <c r="K38" s="174">
        <f t="shared" ref="K38" si="18">N38/M38</f>
        <v>16.004999999999999</v>
      </c>
      <c r="L38" s="174">
        <f>D38/K38</f>
        <v>30.303030303030305</v>
      </c>
      <c r="M38" s="175">
        <f t="shared" si="5"/>
        <v>80</v>
      </c>
      <c r="N38" s="177">
        <f>D38*J38</f>
        <v>1280.3999999999999</v>
      </c>
      <c r="O38" s="270">
        <f>N38+I38</f>
        <v>3116.2462500000001</v>
      </c>
      <c r="P38" s="132">
        <f>O38/F38</f>
        <v>6.1192857142857147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</row>
    <row r="39" spans="1:76" s="25" customFormat="1" ht="15.75">
      <c r="A39" s="19">
        <f>IF(F39&lt;&gt;"",1+MAX($A$8:A38),"")</f>
        <v>25</v>
      </c>
      <c r="B39" s="188"/>
      <c r="C39" s="121" t="s">
        <v>154</v>
      </c>
      <c r="D39" s="120">
        <v>4586</v>
      </c>
      <c r="E39" s="119">
        <v>0.05</v>
      </c>
      <c r="F39" s="120">
        <f t="shared" si="6"/>
        <v>4815.3</v>
      </c>
      <c r="G39" s="123" t="s">
        <v>33</v>
      </c>
      <c r="H39" s="253">
        <v>1.64</v>
      </c>
      <c r="I39" s="118">
        <f t="shared" si="7"/>
        <v>7897.0919999999996</v>
      </c>
      <c r="J39" s="268">
        <v>3.07</v>
      </c>
      <c r="K39" s="174">
        <f t="shared" si="8"/>
        <v>175.98774999999998</v>
      </c>
      <c r="L39" s="174">
        <f>D39/K39</f>
        <v>26.058631921824109</v>
      </c>
      <c r="M39" s="175">
        <f t="shared" si="5"/>
        <v>80</v>
      </c>
      <c r="N39" s="177">
        <f>D39*J39</f>
        <v>14079.019999999999</v>
      </c>
      <c r="O39" s="270">
        <f>N39+I39</f>
        <v>21976.111999999997</v>
      </c>
      <c r="P39" s="132">
        <f>O39/F39</f>
        <v>4.5638095238095229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</row>
    <row r="40" spans="1:76" s="25" customFormat="1" ht="15.75">
      <c r="A40" s="19">
        <f>IF(F40&lt;&gt;"",1+MAX($A$8:A39),"")</f>
        <v>26</v>
      </c>
      <c r="B40" s="188"/>
      <c r="C40" s="121" t="s">
        <v>155</v>
      </c>
      <c r="D40" s="120">
        <v>591.66999999999996</v>
      </c>
      <c r="E40" s="119">
        <v>0.05</v>
      </c>
      <c r="F40" s="120">
        <f t="shared" ref="F40" si="19">(1+E40)*D40</f>
        <v>621.25350000000003</v>
      </c>
      <c r="G40" s="123" t="s">
        <v>33</v>
      </c>
      <c r="H40" s="253">
        <v>5.22</v>
      </c>
      <c r="I40" s="118">
        <f t="shared" si="7"/>
        <v>3242.9432700000002</v>
      </c>
      <c r="J40" s="268">
        <v>3.07</v>
      </c>
      <c r="K40" s="174">
        <f t="shared" ref="K40" si="20">N40/M40</f>
        <v>22.705336249999995</v>
      </c>
      <c r="L40" s="174">
        <f>D40/K40</f>
        <v>26.058631921824109</v>
      </c>
      <c r="M40" s="175">
        <f t="shared" si="5"/>
        <v>80</v>
      </c>
      <c r="N40" s="177">
        <f>D40*J40</f>
        <v>1816.4268999999997</v>
      </c>
      <c r="O40" s="270">
        <f>N40+I40</f>
        <v>5059.3701700000001</v>
      </c>
      <c r="P40" s="132">
        <f>O40/F40</f>
        <v>8.1438095238095229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</row>
    <row r="41" spans="1:76" s="25" customFormat="1" ht="15.75">
      <c r="A41" s="19">
        <f>IF(F41&lt;&gt;"",1+MAX($A$8:A40),"")</f>
        <v>27</v>
      </c>
      <c r="B41" s="188"/>
      <c r="C41" s="121" t="s">
        <v>156</v>
      </c>
      <c r="D41" s="120">
        <v>286.92</v>
      </c>
      <c r="E41" s="119">
        <v>0.05</v>
      </c>
      <c r="F41" s="120">
        <f t="shared" si="6"/>
        <v>301.26600000000002</v>
      </c>
      <c r="G41" s="123" t="s">
        <v>33</v>
      </c>
      <c r="H41" s="253">
        <v>7.5519999999999996</v>
      </c>
      <c r="I41" s="118">
        <f t="shared" si="7"/>
        <v>2275.160832</v>
      </c>
      <c r="J41" s="268">
        <v>3.69</v>
      </c>
      <c r="K41" s="174">
        <f t="shared" si="8"/>
        <v>13.234185</v>
      </c>
      <c r="L41" s="174">
        <f>D41/K41</f>
        <v>21.680216802168022</v>
      </c>
      <c r="M41" s="175">
        <f t="shared" si="5"/>
        <v>80</v>
      </c>
      <c r="N41" s="177">
        <f>D41*J41</f>
        <v>1058.7348</v>
      </c>
      <c r="O41" s="270">
        <f>N41+I41</f>
        <v>3333.8956319999998</v>
      </c>
      <c r="P41" s="132">
        <f>O41/F41</f>
        <v>11.066285714285712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</row>
    <row r="42" spans="1:76" s="25" customFormat="1" ht="15.75">
      <c r="A42" s="19">
        <f>IF(F42&lt;&gt;"",1+MAX($A$8:A41),"")</f>
        <v>28</v>
      </c>
      <c r="B42" s="188"/>
      <c r="C42" s="121" t="s">
        <v>157</v>
      </c>
      <c r="D42" s="120">
        <v>84.64</v>
      </c>
      <c r="E42" s="119">
        <v>0.05</v>
      </c>
      <c r="F42" s="120">
        <f t="shared" ref="F42" si="21">(1+E42)*D42</f>
        <v>88.872</v>
      </c>
      <c r="G42" s="123" t="s">
        <v>33</v>
      </c>
      <c r="H42" s="253">
        <v>3.34</v>
      </c>
      <c r="I42" s="118">
        <f t="shared" si="7"/>
        <v>296.83247999999998</v>
      </c>
      <c r="J42" s="268">
        <v>3.69</v>
      </c>
      <c r="K42" s="174">
        <f t="shared" ref="K42" si="22">N42/M42</f>
        <v>3.90402</v>
      </c>
      <c r="L42" s="174">
        <f>D42/K42</f>
        <v>21.680216802168022</v>
      </c>
      <c r="M42" s="175">
        <f t="shared" si="5"/>
        <v>80</v>
      </c>
      <c r="N42" s="177">
        <f>D42*J42</f>
        <v>312.32159999999999</v>
      </c>
      <c r="O42" s="270">
        <f>N42+I42</f>
        <v>609.15408000000002</v>
      </c>
      <c r="P42" s="132">
        <f>O42/F42</f>
        <v>6.854285714285715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</row>
    <row r="43" spans="1:76" s="25" customFormat="1" ht="15.75">
      <c r="A43" s="19">
        <f>IF(F43&lt;&gt;"",1+MAX($A$8:A42),"")</f>
        <v>29</v>
      </c>
      <c r="B43" s="188"/>
      <c r="C43" s="121" t="s">
        <v>158</v>
      </c>
      <c r="D43" s="120">
        <v>113.4</v>
      </c>
      <c r="E43" s="119">
        <v>0.05</v>
      </c>
      <c r="F43" s="120">
        <f t="shared" si="6"/>
        <v>119.07000000000001</v>
      </c>
      <c r="G43" s="123" t="s">
        <v>33</v>
      </c>
      <c r="H43" s="253">
        <v>3.92</v>
      </c>
      <c r="I43" s="118">
        <f t="shared" si="7"/>
        <v>466.75440000000003</v>
      </c>
      <c r="J43" s="268">
        <v>4.5699999999999994</v>
      </c>
      <c r="K43" s="174">
        <f t="shared" si="8"/>
        <v>6.4779749999999989</v>
      </c>
      <c r="L43" s="174">
        <f>D43/K43</f>
        <v>17.505470459518602</v>
      </c>
      <c r="M43" s="175">
        <f t="shared" si="5"/>
        <v>80</v>
      </c>
      <c r="N43" s="177">
        <f>D43*J43</f>
        <v>518.23799999999994</v>
      </c>
      <c r="O43" s="270">
        <f>N43+I43</f>
        <v>984.99239999999998</v>
      </c>
      <c r="P43" s="132">
        <f>O43/F43</f>
        <v>8.2723809523809511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</row>
    <row r="44" spans="1:76" s="25" customFormat="1" ht="16.5" customHeight="1">
      <c r="A44" s="19" t="str">
        <f>IF(F44&lt;&gt;"",1+MAX($A$8:A43),"")</f>
        <v/>
      </c>
      <c r="B44" s="188"/>
      <c r="C44" s="52" t="s">
        <v>41</v>
      </c>
      <c r="D44" s="120"/>
      <c r="E44" s="119"/>
      <c r="F44" s="120"/>
      <c r="G44" s="123"/>
      <c r="H44" s="254"/>
      <c r="I44" s="118"/>
      <c r="J44" s="254"/>
      <c r="K44" s="118"/>
      <c r="L44" s="174"/>
      <c r="M44" s="175"/>
      <c r="N44" s="177"/>
      <c r="O44" s="270"/>
      <c r="P44" s="132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</row>
    <row r="45" spans="1:76" s="25" customFormat="1" ht="15.75">
      <c r="A45" s="19">
        <f>IF(F45&lt;&gt;"",1+MAX($A$8:A44),"")</f>
        <v>30</v>
      </c>
      <c r="B45" s="188"/>
      <c r="C45" s="121" t="s">
        <v>110</v>
      </c>
      <c r="D45" s="120">
        <v>6</v>
      </c>
      <c r="E45" s="119">
        <v>0</v>
      </c>
      <c r="F45" s="120">
        <f t="shared" ref="F45:F55" si="23">(1+E45)*D45</f>
        <v>6</v>
      </c>
      <c r="G45" s="123" t="s">
        <v>34</v>
      </c>
      <c r="H45" s="253">
        <v>36.33</v>
      </c>
      <c r="I45" s="118">
        <f t="shared" ref="I45:I55" si="24">H45*F45</f>
        <v>217.98</v>
      </c>
      <c r="J45" s="268">
        <v>95.59</v>
      </c>
      <c r="K45" s="174">
        <f t="shared" ref="K45:K55" si="25">N45/M45</f>
        <v>7.1692499999999999</v>
      </c>
      <c r="L45" s="174">
        <f>D45/K45</f>
        <v>0.83690762632074489</v>
      </c>
      <c r="M45" s="175">
        <f t="shared" ref="M45:M55" si="26">M$24</f>
        <v>80</v>
      </c>
      <c r="N45" s="177">
        <f>D45*J45</f>
        <v>573.54</v>
      </c>
      <c r="O45" s="270">
        <f>N45+I45</f>
        <v>791.52</v>
      </c>
      <c r="P45" s="132">
        <f>O45/F45</f>
        <v>131.91999999999999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</row>
    <row r="46" spans="1:76" s="25" customFormat="1" ht="15.75">
      <c r="A46" s="19">
        <f>IF(F46&lt;&gt;"",1+MAX($A$8:A45),"")</f>
        <v>31</v>
      </c>
      <c r="B46" s="188"/>
      <c r="C46" s="121" t="s">
        <v>121</v>
      </c>
      <c r="D46" s="120">
        <v>7</v>
      </c>
      <c r="E46" s="119">
        <v>0</v>
      </c>
      <c r="F46" s="120">
        <f t="shared" si="23"/>
        <v>7</v>
      </c>
      <c r="G46" s="123" t="s">
        <v>34</v>
      </c>
      <c r="H46" s="253">
        <v>38.14</v>
      </c>
      <c r="I46" s="118">
        <f t="shared" si="24"/>
        <v>266.98</v>
      </c>
      <c r="J46" s="268">
        <v>100.36</v>
      </c>
      <c r="K46" s="174">
        <f t="shared" si="25"/>
        <v>8.7814999999999994</v>
      </c>
      <c r="L46" s="174">
        <f>D46/K46</f>
        <v>0.79713033080908735</v>
      </c>
      <c r="M46" s="175">
        <f t="shared" si="26"/>
        <v>80</v>
      </c>
      <c r="N46" s="177">
        <f>D46*J46</f>
        <v>702.52</v>
      </c>
      <c r="O46" s="270">
        <f>N46+I46</f>
        <v>969.5</v>
      </c>
      <c r="P46" s="132">
        <f>O46/F46</f>
        <v>138.5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</row>
    <row r="47" spans="1:76" s="25" customFormat="1" ht="15.75">
      <c r="A47" s="19">
        <f>IF(F47&lt;&gt;"",1+MAX($A$8:A46),"")</f>
        <v>32</v>
      </c>
      <c r="B47" s="188"/>
      <c r="C47" s="121" t="s">
        <v>111</v>
      </c>
      <c r="D47" s="120">
        <v>43</v>
      </c>
      <c r="E47" s="119">
        <v>0</v>
      </c>
      <c r="F47" s="120">
        <f t="shared" si="23"/>
        <v>43</v>
      </c>
      <c r="G47" s="123" t="s">
        <v>34</v>
      </c>
      <c r="H47" s="253">
        <v>35.15</v>
      </c>
      <c r="I47" s="118">
        <f t="shared" si="24"/>
        <v>1511.45</v>
      </c>
      <c r="J47" s="268">
        <v>92.490000000000009</v>
      </c>
      <c r="K47" s="174">
        <f t="shared" si="25"/>
        <v>49.713375000000006</v>
      </c>
      <c r="L47" s="174">
        <f>D47/K47</f>
        <v>0.86495837387825703</v>
      </c>
      <c r="M47" s="175">
        <f t="shared" si="26"/>
        <v>80</v>
      </c>
      <c r="N47" s="177">
        <f>D47*J47</f>
        <v>3977.0700000000006</v>
      </c>
      <c r="O47" s="270">
        <f>N47+I47</f>
        <v>5488.52</v>
      </c>
      <c r="P47" s="132">
        <f>O47/F47</f>
        <v>127.64000000000001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</row>
    <row r="48" spans="1:76" s="25" customFormat="1" ht="15.75">
      <c r="A48" s="19">
        <f>IF(F48&lt;&gt;"",1+MAX($A$8:A47),"")</f>
        <v>33</v>
      </c>
      <c r="B48" s="188"/>
      <c r="C48" s="121" t="s">
        <v>112</v>
      </c>
      <c r="D48" s="120">
        <v>8</v>
      </c>
      <c r="E48" s="119">
        <v>0</v>
      </c>
      <c r="F48" s="120">
        <f t="shared" si="23"/>
        <v>8</v>
      </c>
      <c r="G48" s="123" t="s">
        <v>34</v>
      </c>
      <c r="H48" s="253">
        <v>32.799999999999997</v>
      </c>
      <c r="I48" s="118">
        <f t="shared" si="24"/>
        <v>262.39999999999998</v>
      </c>
      <c r="J48" s="268">
        <v>86.31</v>
      </c>
      <c r="K48" s="174">
        <f t="shared" si="25"/>
        <v>8.6310000000000002</v>
      </c>
      <c r="L48" s="174">
        <f>D48/K48</f>
        <v>0.92689143784034289</v>
      </c>
      <c r="M48" s="175">
        <f t="shared" si="26"/>
        <v>80</v>
      </c>
      <c r="N48" s="177">
        <f>D48*J48</f>
        <v>690.48</v>
      </c>
      <c r="O48" s="270">
        <f>N48+I48</f>
        <v>952.88</v>
      </c>
      <c r="P48" s="132">
        <f>O48/F48</f>
        <v>119.11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</row>
    <row r="49" spans="1:76" s="25" customFormat="1" ht="15.75">
      <c r="A49" s="19">
        <f>IF(F49&lt;&gt;"",1+MAX($A$8:A48),"")</f>
        <v>34</v>
      </c>
      <c r="B49" s="188"/>
      <c r="C49" s="121" t="s">
        <v>113</v>
      </c>
      <c r="D49" s="120">
        <v>22</v>
      </c>
      <c r="E49" s="119">
        <v>0</v>
      </c>
      <c r="F49" s="120">
        <f t="shared" si="23"/>
        <v>22</v>
      </c>
      <c r="G49" s="123" t="s">
        <v>34</v>
      </c>
      <c r="H49" s="253">
        <v>20.329999999999998</v>
      </c>
      <c r="I49" s="118">
        <f t="shared" si="24"/>
        <v>447.26</v>
      </c>
      <c r="J49" s="268">
        <v>53.5</v>
      </c>
      <c r="K49" s="174">
        <f t="shared" si="25"/>
        <v>14.7125</v>
      </c>
      <c r="L49" s="174">
        <f>D49/K49</f>
        <v>1.4953271028037383</v>
      </c>
      <c r="M49" s="175">
        <f t="shared" si="26"/>
        <v>80</v>
      </c>
      <c r="N49" s="177">
        <f>D49*J49</f>
        <v>1177</v>
      </c>
      <c r="O49" s="270">
        <f>N49+I49</f>
        <v>1624.26</v>
      </c>
      <c r="P49" s="132">
        <f>O49/F49</f>
        <v>73.83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</row>
    <row r="50" spans="1:76" s="25" customFormat="1" ht="15.75">
      <c r="A50" s="19">
        <f>IF(F50&lt;&gt;"",1+MAX($A$8:A49),"")</f>
        <v>35</v>
      </c>
      <c r="B50" s="188"/>
      <c r="C50" s="121" t="s">
        <v>122</v>
      </c>
      <c r="D50" s="120">
        <v>13</v>
      </c>
      <c r="E50" s="119">
        <v>0</v>
      </c>
      <c r="F50" s="120">
        <f t="shared" si="23"/>
        <v>13</v>
      </c>
      <c r="G50" s="123" t="s">
        <v>34</v>
      </c>
      <c r="H50" s="253">
        <v>22.54</v>
      </c>
      <c r="I50" s="118">
        <f t="shared" si="24"/>
        <v>293.02</v>
      </c>
      <c r="J50" s="268">
        <v>59.309999999999995</v>
      </c>
      <c r="K50" s="174">
        <f t="shared" si="25"/>
        <v>9.6378749999999993</v>
      </c>
      <c r="L50" s="174">
        <f>D50/K50</f>
        <v>1.3488450514247177</v>
      </c>
      <c r="M50" s="175">
        <f t="shared" si="26"/>
        <v>80</v>
      </c>
      <c r="N50" s="177">
        <f>D50*J50</f>
        <v>771.03</v>
      </c>
      <c r="O50" s="270">
        <f>N50+I50</f>
        <v>1064.05</v>
      </c>
      <c r="P50" s="132">
        <f>O50/F50</f>
        <v>81.849999999999994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</row>
    <row r="51" spans="1:76" s="25" customFormat="1" ht="15.75">
      <c r="A51" s="19">
        <f>IF(F51&lt;&gt;"",1+MAX($A$8:A50),"")</f>
        <v>36</v>
      </c>
      <c r="B51" s="188"/>
      <c r="C51" s="121" t="s">
        <v>114</v>
      </c>
      <c r="D51" s="120">
        <v>1</v>
      </c>
      <c r="E51" s="119">
        <v>0</v>
      </c>
      <c r="F51" s="120">
        <f t="shared" si="23"/>
        <v>1</v>
      </c>
      <c r="G51" s="123" t="s">
        <v>34</v>
      </c>
      <c r="H51" s="253">
        <v>23.68</v>
      </c>
      <c r="I51" s="118">
        <f t="shared" si="24"/>
        <v>23.68</v>
      </c>
      <c r="J51" s="268">
        <v>62.309999999999995</v>
      </c>
      <c r="K51" s="174">
        <f t="shared" si="25"/>
        <v>0.77887499999999998</v>
      </c>
      <c r="L51" s="174">
        <f>D51/K51</f>
        <v>1.2839030653185686</v>
      </c>
      <c r="M51" s="175">
        <f t="shared" si="26"/>
        <v>80</v>
      </c>
      <c r="N51" s="177">
        <f>D51*J51</f>
        <v>62.309999999999995</v>
      </c>
      <c r="O51" s="270">
        <f>N51+I51</f>
        <v>85.99</v>
      </c>
      <c r="P51" s="132">
        <f>O51/F51</f>
        <v>85.99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</row>
    <row r="52" spans="1:76" s="25" customFormat="1" ht="15.75">
      <c r="A52" s="19">
        <f>IF(F52&lt;&gt;"",1+MAX($A$8:A51),"")</f>
        <v>37</v>
      </c>
      <c r="B52" s="188"/>
      <c r="C52" s="121" t="s">
        <v>115</v>
      </c>
      <c r="D52" s="120">
        <v>12</v>
      </c>
      <c r="E52" s="119">
        <v>0</v>
      </c>
      <c r="F52" s="120">
        <f t="shared" si="23"/>
        <v>12</v>
      </c>
      <c r="G52" s="123" t="s">
        <v>34</v>
      </c>
      <c r="H52" s="253">
        <v>20.329999999999998</v>
      </c>
      <c r="I52" s="118">
        <f t="shared" si="24"/>
        <v>243.95999999999998</v>
      </c>
      <c r="J52" s="268">
        <v>53.5</v>
      </c>
      <c r="K52" s="174">
        <f t="shared" si="25"/>
        <v>8.0250000000000004</v>
      </c>
      <c r="L52" s="174">
        <f>D52/K52</f>
        <v>1.4953271028037383</v>
      </c>
      <c r="M52" s="175">
        <f t="shared" si="26"/>
        <v>80</v>
      </c>
      <c r="N52" s="177">
        <f>D52*J52</f>
        <v>642</v>
      </c>
      <c r="O52" s="270">
        <f>N52+I52</f>
        <v>885.96</v>
      </c>
      <c r="P52" s="132">
        <f>O52/F52</f>
        <v>73.83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</row>
    <row r="53" spans="1:76" s="25" customFormat="1" ht="47.25">
      <c r="A53" s="19">
        <f>IF(F53&lt;&gt;"",1+MAX($A$8:A52),"")</f>
        <v>38</v>
      </c>
      <c r="B53" s="188"/>
      <c r="C53" s="121" t="s">
        <v>118</v>
      </c>
      <c r="D53" s="120">
        <v>1</v>
      </c>
      <c r="E53" s="119">
        <v>0</v>
      </c>
      <c r="F53" s="120">
        <f t="shared" si="23"/>
        <v>1</v>
      </c>
      <c r="G53" s="123" t="s">
        <v>34</v>
      </c>
      <c r="H53" s="253">
        <v>474.75</v>
      </c>
      <c r="I53" s="118">
        <f t="shared" si="24"/>
        <v>474.75</v>
      </c>
      <c r="J53" s="268">
        <v>196.45999999999998</v>
      </c>
      <c r="K53" s="174">
        <f t="shared" si="25"/>
        <v>2.4557499999999997</v>
      </c>
      <c r="L53" s="174">
        <f>D53/K53</f>
        <v>0.4072075740608776</v>
      </c>
      <c r="M53" s="175">
        <f t="shared" si="26"/>
        <v>80</v>
      </c>
      <c r="N53" s="177">
        <f>D53*J53</f>
        <v>196.45999999999998</v>
      </c>
      <c r="O53" s="270">
        <f>N53+I53</f>
        <v>671.21</v>
      </c>
      <c r="P53" s="132">
        <f>O53/F53</f>
        <v>671.21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</row>
    <row r="54" spans="1:76" s="25" customFormat="1" ht="15.75">
      <c r="A54" s="19">
        <f>IF(F54&lt;&gt;"",1+MAX($A$8:A53),"")</f>
        <v>39</v>
      </c>
      <c r="B54" s="188"/>
      <c r="C54" s="121" t="s">
        <v>115</v>
      </c>
      <c r="D54" s="120">
        <v>17</v>
      </c>
      <c r="E54" s="119">
        <v>0</v>
      </c>
      <c r="F54" s="120">
        <f t="shared" si="23"/>
        <v>17</v>
      </c>
      <c r="G54" s="123" t="s">
        <v>34</v>
      </c>
      <c r="H54" s="253">
        <v>20.329999999999998</v>
      </c>
      <c r="I54" s="118">
        <f t="shared" si="24"/>
        <v>345.60999999999996</v>
      </c>
      <c r="J54" s="268">
        <v>53.5</v>
      </c>
      <c r="K54" s="174">
        <f t="shared" si="25"/>
        <v>11.36875</v>
      </c>
      <c r="L54" s="174">
        <f>D54/K54</f>
        <v>1.4953271028037383</v>
      </c>
      <c r="M54" s="175">
        <f t="shared" si="26"/>
        <v>80</v>
      </c>
      <c r="N54" s="177">
        <f>D54*J54</f>
        <v>909.5</v>
      </c>
      <c r="O54" s="270">
        <f>N54+I54</f>
        <v>1255.1099999999999</v>
      </c>
      <c r="P54" s="132">
        <f>O54/F54</f>
        <v>73.83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</row>
    <row r="55" spans="1:76" s="25" customFormat="1" ht="15.75">
      <c r="A55" s="19">
        <f>IF(F55&lt;&gt;"",1+MAX($A$8:A54),"")</f>
        <v>40</v>
      </c>
      <c r="B55" s="188"/>
      <c r="C55" s="121" t="s">
        <v>123</v>
      </c>
      <c r="D55" s="120">
        <v>8</v>
      </c>
      <c r="E55" s="119">
        <v>0</v>
      </c>
      <c r="F55" s="120">
        <f t="shared" si="23"/>
        <v>8</v>
      </c>
      <c r="G55" s="123" t="s">
        <v>34</v>
      </c>
      <c r="H55" s="253">
        <v>29.2</v>
      </c>
      <c r="I55" s="118">
        <f t="shared" si="24"/>
        <v>233.6</v>
      </c>
      <c r="J55" s="268">
        <v>76.83</v>
      </c>
      <c r="K55" s="174">
        <f t="shared" si="25"/>
        <v>7.6829999999999998</v>
      </c>
      <c r="L55" s="174">
        <f>D55/K55</f>
        <v>1.0412599245086556</v>
      </c>
      <c r="M55" s="175">
        <f t="shared" si="26"/>
        <v>80</v>
      </c>
      <c r="N55" s="177">
        <f>D55*J55</f>
        <v>614.64</v>
      </c>
      <c r="O55" s="270">
        <f>N55+I55</f>
        <v>848.24</v>
      </c>
      <c r="P55" s="132">
        <f>O55/F55</f>
        <v>106.03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</row>
    <row r="56" spans="1:76" s="25" customFormat="1" ht="15.75">
      <c r="A56" s="19">
        <f>IF(F56&lt;&gt;"",1+MAX($A$8:A55),"")</f>
        <v>41</v>
      </c>
      <c r="B56" s="188"/>
      <c r="C56" s="121" t="s">
        <v>134</v>
      </c>
      <c r="D56" s="120">
        <v>2</v>
      </c>
      <c r="E56" s="119">
        <v>0</v>
      </c>
      <c r="F56" s="120">
        <f t="shared" ref="F56:F61" si="27">(1+E56)*D56</f>
        <v>2</v>
      </c>
      <c r="G56" s="123" t="s">
        <v>34</v>
      </c>
      <c r="H56" s="253">
        <v>98.28</v>
      </c>
      <c r="I56" s="118">
        <f t="shared" ref="I56:I61" si="28">H56*F56</f>
        <v>196.56</v>
      </c>
      <c r="J56" s="268">
        <v>103.44000000000001</v>
      </c>
      <c r="K56" s="174">
        <f t="shared" ref="K56:K61" si="29">N56/M56</f>
        <v>2.5860000000000003</v>
      </c>
      <c r="L56" s="174">
        <f>D56/K56</f>
        <v>0.77339520494972924</v>
      </c>
      <c r="M56" s="175">
        <f t="shared" ref="M56:M61" si="30">M$24</f>
        <v>80</v>
      </c>
      <c r="N56" s="177">
        <f>D56*J56</f>
        <v>206.88000000000002</v>
      </c>
      <c r="O56" s="270">
        <f>N56+I56</f>
        <v>403.44000000000005</v>
      </c>
      <c r="P56" s="132">
        <f>O56/F56</f>
        <v>201.72000000000003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</row>
    <row r="57" spans="1:76" s="25" customFormat="1" ht="15.75">
      <c r="A57" s="19">
        <f>IF(F57&lt;&gt;"",1+MAX($A$8:A56),"")</f>
        <v>42</v>
      </c>
      <c r="B57" s="188"/>
      <c r="C57" s="121" t="s">
        <v>135</v>
      </c>
      <c r="D57" s="120">
        <v>1</v>
      </c>
      <c r="E57" s="119">
        <v>0</v>
      </c>
      <c r="F57" s="120">
        <f t="shared" si="27"/>
        <v>1</v>
      </c>
      <c r="G57" s="123" t="s">
        <v>34</v>
      </c>
      <c r="H57" s="253">
        <v>113.02199999999999</v>
      </c>
      <c r="I57" s="118">
        <f t="shared" si="28"/>
        <v>113.02199999999999</v>
      </c>
      <c r="J57" s="268">
        <v>118.95</v>
      </c>
      <c r="K57" s="174">
        <f t="shared" si="29"/>
        <v>1.4868749999999999</v>
      </c>
      <c r="L57" s="174">
        <f>D57/K57</f>
        <v>0.67255149222362343</v>
      </c>
      <c r="M57" s="175">
        <f t="shared" si="30"/>
        <v>80</v>
      </c>
      <c r="N57" s="177">
        <f>D57*J57</f>
        <v>118.95</v>
      </c>
      <c r="O57" s="270">
        <f>N57+I57</f>
        <v>231.97199999999998</v>
      </c>
      <c r="P57" s="132">
        <f>O57/F57</f>
        <v>231.97199999999998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</row>
    <row r="58" spans="1:76" s="25" customFormat="1" ht="15.75">
      <c r="A58" s="19">
        <f>IF(F58&lt;&gt;"",1+MAX($A$8:A57),"")</f>
        <v>43</v>
      </c>
      <c r="B58" s="188"/>
      <c r="C58" s="121" t="s">
        <v>136</v>
      </c>
      <c r="D58" s="120">
        <v>1</v>
      </c>
      <c r="E58" s="119">
        <v>0</v>
      </c>
      <c r="F58" s="120">
        <f t="shared" si="27"/>
        <v>1</v>
      </c>
      <c r="G58" s="123" t="s">
        <v>34</v>
      </c>
      <c r="H58" s="253">
        <v>113.02199999999999</v>
      </c>
      <c r="I58" s="118">
        <f t="shared" si="28"/>
        <v>113.02199999999999</v>
      </c>
      <c r="J58" s="268">
        <v>118.95</v>
      </c>
      <c r="K58" s="174">
        <f t="shared" si="29"/>
        <v>1.4868749999999999</v>
      </c>
      <c r="L58" s="174">
        <f>D58/K58</f>
        <v>0.67255149222362343</v>
      </c>
      <c r="M58" s="175">
        <f t="shared" si="30"/>
        <v>80</v>
      </c>
      <c r="N58" s="177">
        <f>D58*J58</f>
        <v>118.95</v>
      </c>
      <c r="O58" s="270">
        <f>N58+I58</f>
        <v>231.97199999999998</v>
      </c>
      <c r="P58" s="132">
        <f>O58/F58</f>
        <v>231.97199999999998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</row>
    <row r="59" spans="1:76" s="25" customFormat="1" ht="15.75">
      <c r="A59" s="19">
        <f>IF(F59&lt;&gt;"",1+MAX($A$8:A58),"")</f>
        <v>44</v>
      </c>
      <c r="B59" s="188"/>
      <c r="C59" s="121" t="s">
        <v>137</v>
      </c>
      <c r="D59" s="120">
        <v>2</v>
      </c>
      <c r="E59" s="119">
        <v>0</v>
      </c>
      <c r="F59" s="120">
        <f t="shared" si="27"/>
        <v>2</v>
      </c>
      <c r="G59" s="123" t="s">
        <v>34</v>
      </c>
      <c r="H59" s="253">
        <v>226.04399999999998</v>
      </c>
      <c r="I59" s="118">
        <f t="shared" si="28"/>
        <v>452.08799999999997</v>
      </c>
      <c r="J59" s="268">
        <v>178.42999999999998</v>
      </c>
      <c r="K59" s="174">
        <f t="shared" si="29"/>
        <v>4.4607499999999991</v>
      </c>
      <c r="L59" s="174">
        <f>D59/K59</f>
        <v>0.44835509723701178</v>
      </c>
      <c r="M59" s="175">
        <f t="shared" si="30"/>
        <v>80</v>
      </c>
      <c r="N59" s="177">
        <f>D59*J59</f>
        <v>356.85999999999996</v>
      </c>
      <c r="O59" s="270">
        <f>N59+I59</f>
        <v>808.94799999999987</v>
      </c>
      <c r="P59" s="132">
        <f>O59/F59</f>
        <v>404.47399999999993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</row>
    <row r="60" spans="1:76" s="25" customFormat="1" ht="15.75">
      <c r="A60" s="19">
        <f>IF(F60&lt;&gt;"",1+MAX($A$8:A59),"")</f>
        <v>45</v>
      </c>
      <c r="B60" s="188"/>
      <c r="C60" s="121" t="s">
        <v>138</v>
      </c>
      <c r="D60" s="120">
        <v>1</v>
      </c>
      <c r="E60" s="119">
        <v>0</v>
      </c>
      <c r="F60" s="120">
        <f t="shared" si="27"/>
        <v>1</v>
      </c>
      <c r="G60" s="123" t="s">
        <v>34</v>
      </c>
      <c r="H60" s="253">
        <v>196.56</v>
      </c>
      <c r="I60" s="118">
        <f t="shared" si="28"/>
        <v>196.56</v>
      </c>
      <c r="J60" s="268">
        <v>155.16</v>
      </c>
      <c r="K60" s="174">
        <f t="shared" si="29"/>
        <v>1.9395</v>
      </c>
      <c r="L60" s="174">
        <f>D60/K60</f>
        <v>0.51559680329981949</v>
      </c>
      <c r="M60" s="175">
        <f t="shared" si="30"/>
        <v>80</v>
      </c>
      <c r="N60" s="177">
        <f>D60*J60</f>
        <v>155.16</v>
      </c>
      <c r="O60" s="270">
        <f>N60+I60</f>
        <v>351.72</v>
      </c>
      <c r="P60" s="132">
        <f>O60/F60</f>
        <v>351.72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</row>
    <row r="61" spans="1:76" s="25" customFormat="1" ht="31.5">
      <c r="A61" s="19">
        <f>IF(F61&lt;&gt;"",1+MAX($A$8:A60),"")</f>
        <v>46</v>
      </c>
      <c r="B61" s="188"/>
      <c r="C61" s="121" t="s">
        <v>116</v>
      </c>
      <c r="D61" s="120">
        <v>1</v>
      </c>
      <c r="E61" s="119">
        <v>0</v>
      </c>
      <c r="F61" s="120">
        <f t="shared" si="27"/>
        <v>1</v>
      </c>
      <c r="G61" s="123" t="s">
        <v>34</v>
      </c>
      <c r="H61" s="253">
        <v>26.95</v>
      </c>
      <c r="I61" s="118">
        <f t="shared" si="28"/>
        <v>26.95</v>
      </c>
      <c r="J61" s="268">
        <v>70.910000000000011</v>
      </c>
      <c r="K61" s="174">
        <f t="shared" si="29"/>
        <v>0.88637500000000014</v>
      </c>
      <c r="L61" s="174">
        <f>D61/K61</f>
        <v>1.1281906642222534</v>
      </c>
      <c r="M61" s="175">
        <f t="shared" si="30"/>
        <v>80</v>
      </c>
      <c r="N61" s="177">
        <f>D61*J61</f>
        <v>70.910000000000011</v>
      </c>
      <c r="O61" s="270">
        <f>N61+I61</f>
        <v>97.860000000000014</v>
      </c>
      <c r="P61" s="132">
        <f>O61/F61</f>
        <v>97.860000000000014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</row>
    <row r="62" spans="1:76" s="25" customFormat="1" ht="15.75">
      <c r="A62" s="19" t="str">
        <f>IF(F62&lt;&gt;"",1+MAX($A$8:A61),"")</f>
        <v/>
      </c>
      <c r="B62" s="188"/>
      <c r="C62" s="52" t="s">
        <v>42</v>
      </c>
      <c r="D62" s="120"/>
      <c r="E62" s="119"/>
      <c r="F62" s="120"/>
      <c r="G62" s="123"/>
      <c r="H62" s="254"/>
      <c r="I62" s="118"/>
      <c r="J62" s="254"/>
      <c r="K62" s="118"/>
      <c r="L62" s="174"/>
      <c r="M62" s="175"/>
      <c r="N62" s="177"/>
      <c r="O62" s="270"/>
      <c r="P62" s="132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</row>
    <row r="63" spans="1:76" s="25" customFormat="1" ht="15.75">
      <c r="A63" s="19">
        <f>IF(F63&lt;&gt;"",1+MAX($A$8:A62),"")</f>
        <v>47</v>
      </c>
      <c r="B63" s="188"/>
      <c r="C63" s="121" t="s">
        <v>89</v>
      </c>
      <c r="D63" s="120">
        <v>3</v>
      </c>
      <c r="E63" s="119">
        <v>0</v>
      </c>
      <c r="F63" s="120">
        <f t="shared" ref="F63:F71" si="31">(1+E63)*D63</f>
        <v>3</v>
      </c>
      <c r="G63" s="123" t="s">
        <v>34</v>
      </c>
      <c r="H63" s="253">
        <v>48.12</v>
      </c>
      <c r="I63" s="118">
        <f t="shared" ref="I63:I71" si="32">H63*F63</f>
        <v>144.35999999999999</v>
      </c>
      <c r="J63" s="268">
        <v>103.5</v>
      </c>
      <c r="K63" s="174">
        <f t="shared" ref="K63:K71" si="33">N63/M63</f>
        <v>3.8812500000000001</v>
      </c>
      <c r="L63" s="174">
        <f>D63/K63</f>
        <v>0.77294685990338163</v>
      </c>
      <c r="M63" s="175">
        <f t="shared" ref="M63:M71" si="34">M$24</f>
        <v>80</v>
      </c>
      <c r="N63" s="177">
        <f>D63*J63</f>
        <v>310.5</v>
      </c>
      <c r="O63" s="270">
        <f>N63+I63</f>
        <v>454.86</v>
      </c>
      <c r="P63" s="132">
        <f>O63/F63</f>
        <v>151.62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</row>
    <row r="64" spans="1:76" s="25" customFormat="1" ht="15.75">
      <c r="A64" s="19">
        <f>IF(F64&lt;&gt;"",1+MAX($A$8:A63),"")</f>
        <v>48</v>
      </c>
      <c r="B64" s="188"/>
      <c r="C64" s="121" t="s">
        <v>90</v>
      </c>
      <c r="D64" s="120">
        <v>5</v>
      </c>
      <c r="E64" s="119">
        <v>0</v>
      </c>
      <c r="F64" s="120">
        <f t="shared" si="31"/>
        <v>5</v>
      </c>
      <c r="G64" s="123" t="s">
        <v>34</v>
      </c>
      <c r="H64" s="253">
        <v>52.19</v>
      </c>
      <c r="I64" s="118">
        <f t="shared" si="32"/>
        <v>260.95</v>
      </c>
      <c r="J64" s="268">
        <v>109.64</v>
      </c>
      <c r="K64" s="174">
        <f t="shared" si="33"/>
        <v>6.8525000000000009</v>
      </c>
      <c r="L64" s="174">
        <f>D64/K64</f>
        <v>0.72966070777088643</v>
      </c>
      <c r="M64" s="175">
        <f t="shared" si="34"/>
        <v>80</v>
      </c>
      <c r="N64" s="177">
        <f>D64*J64</f>
        <v>548.20000000000005</v>
      </c>
      <c r="O64" s="270">
        <f>N64+I64</f>
        <v>809.15000000000009</v>
      </c>
      <c r="P64" s="132">
        <f>O64/F64</f>
        <v>161.83000000000001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</row>
    <row r="65" spans="1:76" s="25" customFormat="1" ht="15.75">
      <c r="A65" s="19">
        <f>IF(F65&lt;&gt;"",1+MAX($A$8:A64),"")</f>
        <v>49</v>
      </c>
      <c r="B65" s="188"/>
      <c r="C65" s="121" t="s">
        <v>167</v>
      </c>
      <c r="D65" s="120">
        <v>8</v>
      </c>
      <c r="E65" s="119">
        <v>0</v>
      </c>
      <c r="F65" s="120">
        <f t="shared" si="31"/>
        <v>8</v>
      </c>
      <c r="G65" s="123" t="s">
        <v>34</v>
      </c>
      <c r="H65" s="253">
        <v>58.5</v>
      </c>
      <c r="I65" s="118">
        <f t="shared" si="32"/>
        <v>468</v>
      </c>
      <c r="J65" s="268">
        <v>112.27000000000001</v>
      </c>
      <c r="K65" s="174">
        <f t="shared" si="33"/>
        <v>11.227</v>
      </c>
      <c r="L65" s="174">
        <f>D65/K65</f>
        <v>0.71256791662955377</v>
      </c>
      <c r="M65" s="175">
        <f t="shared" si="34"/>
        <v>80</v>
      </c>
      <c r="N65" s="177">
        <f>D65*J65</f>
        <v>898.16000000000008</v>
      </c>
      <c r="O65" s="270">
        <f>N65+I65</f>
        <v>1366.16</v>
      </c>
      <c r="P65" s="132">
        <f>O65/F65</f>
        <v>170.77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</row>
    <row r="66" spans="1:76" s="25" customFormat="1" ht="15.75">
      <c r="A66" s="19">
        <f>IF(F66&lt;&gt;"",1+MAX($A$8:A65),"")</f>
        <v>50</v>
      </c>
      <c r="B66" s="188"/>
      <c r="C66" s="121" t="s">
        <v>68</v>
      </c>
      <c r="D66" s="120">
        <v>6</v>
      </c>
      <c r="E66" s="119">
        <v>0</v>
      </c>
      <c r="F66" s="120">
        <f t="shared" si="31"/>
        <v>6</v>
      </c>
      <c r="G66" s="123" t="s">
        <v>34</v>
      </c>
      <c r="H66" s="253">
        <v>18.5</v>
      </c>
      <c r="I66" s="118">
        <f t="shared" si="32"/>
        <v>111</v>
      </c>
      <c r="J66" s="268">
        <v>48.68</v>
      </c>
      <c r="K66" s="174">
        <f t="shared" si="33"/>
        <v>3.6509999999999998</v>
      </c>
      <c r="L66" s="174">
        <f>D66/K66</f>
        <v>1.6433853738701727</v>
      </c>
      <c r="M66" s="175">
        <f t="shared" si="34"/>
        <v>80</v>
      </c>
      <c r="N66" s="177">
        <f>D66*J66</f>
        <v>292.08</v>
      </c>
      <c r="O66" s="270">
        <f>N66+I66</f>
        <v>403.08</v>
      </c>
      <c r="P66" s="132">
        <f>O66/F66</f>
        <v>67.179999999999993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</row>
    <row r="67" spans="1:76" s="25" customFormat="1" ht="15.75">
      <c r="A67" s="19">
        <f>IF(F67&lt;&gt;"",1+MAX($A$8:A66),"")</f>
        <v>51</v>
      </c>
      <c r="B67" s="188"/>
      <c r="C67" s="121" t="s">
        <v>91</v>
      </c>
      <c r="D67" s="120">
        <v>1</v>
      </c>
      <c r="E67" s="119">
        <v>0</v>
      </c>
      <c r="F67" s="120">
        <f t="shared" si="31"/>
        <v>1</v>
      </c>
      <c r="G67" s="123" t="s">
        <v>34</v>
      </c>
      <c r="H67" s="253">
        <v>41.2</v>
      </c>
      <c r="I67" s="118">
        <f t="shared" si="32"/>
        <v>41.2</v>
      </c>
      <c r="J67" s="268">
        <v>108.41000000000001</v>
      </c>
      <c r="K67" s="174">
        <f t="shared" si="33"/>
        <v>1.3551250000000001</v>
      </c>
      <c r="L67" s="174">
        <f>D67/K67</f>
        <v>0.73793930449220546</v>
      </c>
      <c r="M67" s="175">
        <f t="shared" si="34"/>
        <v>80</v>
      </c>
      <c r="N67" s="177">
        <f>D67*J67</f>
        <v>108.41000000000001</v>
      </c>
      <c r="O67" s="270">
        <f>N67+I67</f>
        <v>149.61000000000001</v>
      </c>
      <c r="P67" s="132">
        <f>O67/F67</f>
        <v>149.61000000000001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</row>
    <row r="68" spans="1:76" s="25" customFormat="1" ht="15.75">
      <c r="A68" s="19">
        <f>IF(F68&lt;&gt;"",1+MAX($A$8:A67),"")</f>
        <v>52</v>
      </c>
      <c r="B68" s="188"/>
      <c r="C68" s="121" t="s">
        <v>92</v>
      </c>
      <c r="D68" s="120">
        <v>4</v>
      </c>
      <c r="E68" s="119">
        <v>0</v>
      </c>
      <c r="F68" s="120">
        <f t="shared" si="31"/>
        <v>4</v>
      </c>
      <c r="G68" s="123" t="s">
        <v>34</v>
      </c>
      <c r="H68" s="253">
        <v>30.63</v>
      </c>
      <c r="I68" s="118">
        <f t="shared" si="32"/>
        <v>122.52</v>
      </c>
      <c r="J68" s="268">
        <v>80.600000000000009</v>
      </c>
      <c r="K68" s="174">
        <f t="shared" si="33"/>
        <v>4.03</v>
      </c>
      <c r="L68" s="174">
        <f>D68/K68</f>
        <v>0.99255583126550861</v>
      </c>
      <c r="M68" s="175">
        <f t="shared" si="34"/>
        <v>80</v>
      </c>
      <c r="N68" s="177">
        <f>D68*J68</f>
        <v>322.40000000000003</v>
      </c>
      <c r="O68" s="270">
        <f>N68+I68</f>
        <v>444.92</v>
      </c>
      <c r="P68" s="132">
        <f>O68/F68</f>
        <v>111.23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</row>
    <row r="69" spans="1:76" s="25" customFormat="1" ht="15.75">
      <c r="A69" s="19">
        <f>IF(F69&lt;&gt;"",1+MAX($A$8:A68),"")</f>
        <v>53</v>
      </c>
      <c r="B69" s="188"/>
      <c r="C69" s="121" t="s">
        <v>168</v>
      </c>
      <c r="D69" s="120">
        <v>1</v>
      </c>
      <c r="E69" s="119">
        <v>0</v>
      </c>
      <c r="F69" s="120">
        <f t="shared" ref="F69" si="35">(1+E69)*D69</f>
        <v>1</v>
      </c>
      <c r="G69" s="123" t="s">
        <v>34</v>
      </c>
      <c r="H69" s="253">
        <v>26.18</v>
      </c>
      <c r="I69" s="118">
        <f t="shared" ref="I69" si="36">H69*F69</f>
        <v>26.18</v>
      </c>
      <c r="J69" s="268">
        <v>59.64</v>
      </c>
      <c r="K69" s="174">
        <f t="shared" ref="K69" si="37">N69/M69</f>
        <v>0.74550000000000005</v>
      </c>
      <c r="L69" s="174">
        <f>D69/K69</f>
        <v>1.3413816230717639</v>
      </c>
      <c r="M69" s="175">
        <f t="shared" si="34"/>
        <v>80</v>
      </c>
      <c r="N69" s="177">
        <f>D69*J69</f>
        <v>59.64</v>
      </c>
      <c r="O69" s="270">
        <f>N69+I69</f>
        <v>85.82</v>
      </c>
      <c r="P69" s="132">
        <f>O69/F69</f>
        <v>85.82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</row>
    <row r="70" spans="1:76" s="25" customFormat="1" ht="15.75">
      <c r="A70" s="19">
        <f>IF(F70&lt;&gt;"",1+MAX($A$8:A69),"")</f>
        <v>54</v>
      </c>
      <c r="B70" s="188"/>
      <c r="C70" s="121" t="s">
        <v>93</v>
      </c>
      <c r="D70" s="120">
        <v>1</v>
      </c>
      <c r="E70" s="119">
        <v>0</v>
      </c>
      <c r="F70" s="120">
        <f t="shared" si="31"/>
        <v>1</v>
      </c>
      <c r="G70" s="123" t="s">
        <v>34</v>
      </c>
      <c r="H70" s="253">
        <v>68.14</v>
      </c>
      <c r="I70" s="118">
        <f t="shared" si="32"/>
        <v>68.14</v>
      </c>
      <c r="J70" s="268">
        <v>96.48</v>
      </c>
      <c r="K70" s="174">
        <f t="shared" si="33"/>
        <v>1.206</v>
      </c>
      <c r="L70" s="174">
        <f>D70/K70</f>
        <v>0.82918739635157546</v>
      </c>
      <c r="M70" s="175">
        <f t="shared" si="34"/>
        <v>80</v>
      </c>
      <c r="N70" s="177">
        <f>D70*J70</f>
        <v>96.48</v>
      </c>
      <c r="O70" s="270">
        <f>N70+I70</f>
        <v>164.62</v>
      </c>
      <c r="P70" s="132">
        <f>O70/F70</f>
        <v>164.62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</row>
    <row r="71" spans="1:76" s="25" customFormat="1" ht="47.25">
      <c r="A71" s="19">
        <f>IF(F71&lt;&gt;"",1+MAX($A$8:A70),"")</f>
        <v>55</v>
      </c>
      <c r="B71" s="188"/>
      <c r="C71" s="121" t="s">
        <v>94</v>
      </c>
      <c r="D71" s="120">
        <v>84</v>
      </c>
      <c r="E71" s="119">
        <v>0</v>
      </c>
      <c r="F71" s="120">
        <f t="shared" si="31"/>
        <v>84</v>
      </c>
      <c r="G71" s="123" t="s">
        <v>34</v>
      </c>
      <c r="H71" s="253">
        <v>45.08</v>
      </c>
      <c r="I71" s="118">
        <f t="shared" si="32"/>
        <v>3786.72</v>
      </c>
      <c r="J71" s="268">
        <v>65.78</v>
      </c>
      <c r="K71" s="174">
        <f t="shared" si="33"/>
        <v>69.069000000000003</v>
      </c>
      <c r="L71" s="174">
        <f>D71/K71</f>
        <v>1.2161751292186074</v>
      </c>
      <c r="M71" s="175">
        <f t="shared" si="34"/>
        <v>80</v>
      </c>
      <c r="N71" s="177">
        <f>D71*J71</f>
        <v>5525.52</v>
      </c>
      <c r="O71" s="270">
        <f>N71+I71</f>
        <v>9312.24</v>
      </c>
      <c r="P71" s="132">
        <f>O71/F71</f>
        <v>110.86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</row>
    <row r="72" spans="1:76" s="25" customFormat="1" ht="15.75">
      <c r="A72" s="19" t="str">
        <f>IF(F72&lt;&gt;"",1+MAX($A$8:A71),"")</f>
        <v/>
      </c>
      <c r="B72" s="188"/>
      <c r="C72" s="52" t="s">
        <v>43</v>
      </c>
      <c r="D72" s="120"/>
      <c r="E72" s="119"/>
      <c r="F72" s="120"/>
      <c r="G72" s="123"/>
      <c r="H72" s="254"/>
      <c r="I72" s="118"/>
      <c r="J72" s="254"/>
      <c r="K72" s="118"/>
      <c r="L72" s="174"/>
      <c r="M72" s="175"/>
      <c r="N72" s="177"/>
      <c r="O72" s="270"/>
      <c r="P72" s="132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</row>
    <row r="73" spans="1:76" s="25" customFormat="1" ht="31.5">
      <c r="A73" s="19">
        <f>IF(F73&lt;&gt;"",1+MAX($A$8:A72),"")</f>
        <v>56</v>
      </c>
      <c r="B73" s="188"/>
      <c r="C73" s="121" t="s">
        <v>77</v>
      </c>
      <c r="D73" s="120">
        <v>67</v>
      </c>
      <c r="E73" s="119">
        <v>0</v>
      </c>
      <c r="F73" s="120">
        <f t="shared" ref="F73:F80" si="38">(1+E73)*D73</f>
        <v>67</v>
      </c>
      <c r="G73" s="123" t="s">
        <v>34</v>
      </c>
      <c r="H73" s="253">
        <v>67.989999999999995</v>
      </c>
      <c r="I73" s="118">
        <f t="shared" ref="I73:I80" si="39">H73*F73</f>
        <v>4555.33</v>
      </c>
      <c r="J73" s="268">
        <v>65.600000000000009</v>
      </c>
      <c r="K73" s="174">
        <f t="shared" ref="K73:K80" si="40">N73/M73</f>
        <v>54.940000000000012</v>
      </c>
      <c r="L73" s="174">
        <f>D73/K73</f>
        <v>1.219512195121951</v>
      </c>
      <c r="M73" s="175">
        <f t="shared" ref="M73:M80" si="41">M$24</f>
        <v>80</v>
      </c>
      <c r="N73" s="177">
        <f>D73*J73</f>
        <v>4395.2000000000007</v>
      </c>
      <c r="O73" s="270">
        <f>N73+I73</f>
        <v>8950.5300000000007</v>
      </c>
      <c r="P73" s="132">
        <f>O73/F73</f>
        <v>133.59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</row>
    <row r="74" spans="1:76" s="25" customFormat="1" ht="31.5">
      <c r="A74" s="19">
        <f>IF(F74&lt;&gt;"",1+MAX($A$8:A73),"")</f>
        <v>57</v>
      </c>
      <c r="B74" s="188"/>
      <c r="C74" s="121" t="s">
        <v>78</v>
      </c>
      <c r="D74" s="120">
        <v>8</v>
      </c>
      <c r="E74" s="119">
        <v>0</v>
      </c>
      <c r="F74" s="120">
        <f t="shared" si="38"/>
        <v>8</v>
      </c>
      <c r="G74" s="123" t="s">
        <v>34</v>
      </c>
      <c r="H74" s="253">
        <v>67.989999999999995</v>
      </c>
      <c r="I74" s="118">
        <f t="shared" si="39"/>
        <v>543.91999999999996</v>
      </c>
      <c r="J74" s="268">
        <v>65.600000000000009</v>
      </c>
      <c r="K74" s="174">
        <f t="shared" si="40"/>
        <v>6.5600000000000005</v>
      </c>
      <c r="L74" s="174">
        <f>D74/K74</f>
        <v>1.2195121951219512</v>
      </c>
      <c r="M74" s="175">
        <f t="shared" si="41"/>
        <v>80</v>
      </c>
      <c r="N74" s="177">
        <f>D74*J74</f>
        <v>524.80000000000007</v>
      </c>
      <c r="O74" s="270">
        <f>N74+I74</f>
        <v>1068.72</v>
      </c>
      <c r="P74" s="132">
        <f>O74/F74</f>
        <v>133.59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</row>
    <row r="75" spans="1:76" s="25" customFormat="1" ht="31.5">
      <c r="A75" s="19">
        <f>IF(F75&lt;&gt;"",1+MAX($A$8:A74),"")</f>
        <v>58</v>
      </c>
      <c r="B75" s="188"/>
      <c r="C75" s="121" t="s">
        <v>79</v>
      </c>
      <c r="D75" s="120">
        <v>316</v>
      </c>
      <c r="E75" s="119">
        <v>0</v>
      </c>
      <c r="F75" s="120">
        <f t="shared" si="38"/>
        <v>316</v>
      </c>
      <c r="G75" s="123" t="s">
        <v>34</v>
      </c>
      <c r="H75" s="253">
        <v>56.57</v>
      </c>
      <c r="I75" s="118">
        <f t="shared" si="39"/>
        <v>17876.12</v>
      </c>
      <c r="J75" s="268">
        <v>54.58</v>
      </c>
      <c r="K75" s="174">
        <f t="shared" si="40"/>
        <v>215.59099999999998</v>
      </c>
      <c r="L75" s="174">
        <f>D75/K75</f>
        <v>1.4657383657017224</v>
      </c>
      <c r="M75" s="175">
        <f t="shared" si="41"/>
        <v>80</v>
      </c>
      <c r="N75" s="177">
        <f>D75*J75</f>
        <v>17247.28</v>
      </c>
      <c r="O75" s="270">
        <f>N75+I75</f>
        <v>35123.399999999994</v>
      </c>
      <c r="P75" s="132">
        <f>O75/F75</f>
        <v>111.14999999999998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</row>
    <row r="76" spans="1:76" s="25" customFormat="1" ht="47.25">
      <c r="A76" s="19">
        <f>IF(F76&lt;&gt;"",1+MAX($A$8:A75),"")</f>
        <v>59</v>
      </c>
      <c r="B76" s="188"/>
      <c r="C76" s="121" t="s">
        <v>169</v>
      </c>
      <c r="D76" s="120">
        <v>1057</v>
      </c>
      <c r="E76" s="119">
        <v>0.05</v>
      </c>
      <c r="F76" s="120">
        <f t="shared" si="38"/>
        <v>1109.8500000000001</v>
      </c>
      <c r="G76" s="123" t="s">
        <v>33</v>
      </c>
      <c r="H76" s="253">
        <v>12.75</v>
      </c>
      <c r="I76" s="118">
        <f t="shared" si="39"/>
        <v>14150.587500000001</v>
      </c>
      <c r="J76" s="268">
        <v>13.42</v>
      </c>
      <c r="K76" s="174">
        <f t="shared" si="40"/>
        <v>177.31175000000002</v>
      </c>
      <c r="L76" s="174">
        <f>D76/K76</f>
        <v>5.9612518628912063</v>
      </c>
      <c r="M76" s="175">
        <f t="shared" si="41"/>
        <v>80</v>
      </c>
      <c r="N76" s="177">
        <f>D76*J76</f>
        <v>14184.94</v>
      </c>
      <c r="O76" s="270">
        <f>N76+I76</f>
        <v>28335.527500000004</v>
      </c>
      <c r="P76" s="132">
        <f>O76/F76</f>
        <v>25.530952380952382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</row>
    <row r="77" spans="1:76" s="25" customFormat="1" ht="31.5">
      <c r="A77" s="19">
        <f>IF(F77&lt;&gt;"",1+MAX($A$8:A76),"")</f>
        <v>60</v>
      </c>
      <c r="B77" s="188"/>
      <c r="C77" s="121" t="s">
        <v>170</v>
      </c>
      <c r="D77" s="120">
        <v>15</v>
      </c>
      <c r="E77" s="119">
        <v>0</v>
      </c>
      <c r="F77" s="120">
        <f t="shared" si="38"/>
        <v>15</v>
      </c>
      <c r="G77" s="123" t="s">
        <v>34</v>
      </c>
      <c r="H77" s="253">
        <v>283.36</v>
      </c>
      <c r="I77" s="118">
        <f t="shared" si="39"/>
        <v>4250.4000000000005</v>
      </c>
      <c r="J77" s="268">
        <v>211.25</v>
      </c>
      <c r="K77" s="174">
        <f t="shared" si="40"/>
        <v>39.609375</v>
      </c>
      <c r="L77" s="174">
        <f>D77/K77</f>
        <v>0.378698224852071</v>
      </c>
      <c r="M77" s="175">
        <f t="shared" si="41"/>
        <v>80</v>
      </c>
      <c r="N77" s="177">
        <f>D77*J77</f>
        <v>3168.75</v>
      </c>
      <c r="O77" s="270">
        <f>N77+I77</f>
        <v>7419.1500000000005</v>
      </c>
      <c r="P77" s="132">
        <f>O77/F77</f>
        <v>494.61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</row>
    <row r="78" spans="1:76" s="25" customFormat="1" ht="31.5">
      <c r="A78" s="19">
        <f>IF(F78&lt;&gt;"",1+MAX($A$8:A77),"")</f>
        <v>61</v>
      </c>
      <c r="B78" s="188"/>
      <c r="C78" s="121" t="s">
        <v>80</v>
      </c>
      <c r="D78" s="120">
        <v>12</v>
      </c>
      <c r="E78" s="119">
        <v>0</v>
      </c>
      <c r="F78" s="120">
        <f t="shared" si="38"/>
        <v>12</v>
      </c>
      <c r="G78" s="123" t="s">
        <v>34</v>
      </c>
      <c r="H78" s="253">
        <v>55.49</v>
      </c>
      <c r="I78" s="118">
        <f t="shared" si="39"/>
        <v>665.88</v>
      </c>
      <c r="J78" s="268">
        <v>53.54</v>
      </c>
      <c r="K78" s="174">
        <f t="shared" si="40"/>
        <v>8.0310000000000006</v>
      </c>
      <c r="L78" s="174">
        <f>D78/K78</f>
        <v>1.4942099364960777</v>
      </c>
      <c r="M78" s="175">
        <f t="shared" si="41"/>
        <v>80</v>
      </c>
      <c r="N78" s="177">
        <f>D78*J78</f>
        <v>642.48</v>
      </c>
      <c r="O78" s="270">
        <f>N78+I78</f>
        <v>1308.3600000000001</v>
      </c>
      <c r="P78" s="132">
        <f>O78/F78</f>
        <v>109.03000000000002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</row>
    <row r="79" spans="1:76" s="25" customFormat="1" ht="31.5">
      <c r="A79" s="19">
        <f>IF(F79&lt;&gt;"",1+MAX($A$8:A78),"")</f>
        <v>62</v>
      </c>
      <c r="B79" s="188"/>
      <c r="C79" s="121" t="s">
        <v>81</v>
      </c>
      <c r="D79" s="120">
        <v>6</v>
      </c>
      <c r="E79" s="119">
        <v>0</v>
      </c>
      <c r="F79" s="120">
        <f t="shared" si="38"/>
        <v>6</v>
      </c>
      <c r="G79" s="123" t="s">
        <v>34</v>
      </c>
      <c r="H79" s="253">
        <v>66.47</v>
      </c>
      <c r="I79" s="118">
        <f t="shared" si="39"/>
        <v>398.82</v>
      </c>
      <c r="J79" s="268">
        <v>64.13000000000001</v>
      </c>
      <c r="K79" s="174">
        <f t="shared" si="40"/>
        <v>4.8097500000000011</v>
      </c>
      <c r="L79" s="174">
        <f>D79/K79</f>
        <v>1.247466084515827</v>
      </c>
      <c r="M79" s="175">
        <f t="shared" si="41"/>
        <v>80</v>
      </c>
      <c r="N79" s="177">
        <f>D79*J79</f>
        <v>384.78000000000009</v>
      </c>
      <c r="O79" s="270">
        <f>N79+I79</f>
        <v>783.60000000000014</v>
      </c>
      <c r="P79" s="132">
        <f>O79/F79</f>
        <v>130.60000000000002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</row>
    <row r="80" spans="1:76" s="25" customFormat="1" ht="47.25">
      <c r="A80" s="19">
        <f>IF(F80&lt;&gt;"",1+MAX($A$8:A79),"")</f>
        <v>63</v>
      </c>
      <c r="B80" s="188"/>
      <c r="C80" s="121" t="s">
        <v>82</v>
      </c>
      <c r="D80" s="120">
        <v>6</v>
      </c>
      <c r="E80" s="119">
        <v>0</v>
      </c>
      <c r="F80" s="120">
        <f t="shared" si="38"/>
        <v>6</v>
      </c>
      <c r="G80" s="123" t="s">
        <v>34</v>
      </c>
      <c r="H80" s="253">
        <v>30.28</v>
      </c>
      <c r="I80" s="118">
        <f t="shared" si="39"/>
        <v>181.68</v>
      </c>
      <c r="J80" s="268">
        <v>29.220000000000002</v>
      </c>
      <c r="K80" s="174">
        <f t="shared" si="40"/>
        <v>2.1915000000000004</v>
      </c>
      <c r="L80" s="174">
        <f>D80/K80</f>
        <v>2.7378507871321007</v>
      </c>
      <c r="M80" s="175">
        <f t="shared" si="41"/>
        <v>80</v>
      </c>
      <c r="N80" s="177">
        <f>D80*J80</f>
        <v>175.32000000000002</v>
      </c>
      <c r="O80" s="270">
        <f>N80+I80</f>
        <v>357</v>
      </c>
      <c r="P80" s="132">
        <f>O80/F80</f>
        <v>59.5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</row>
    <row r="81" spans="1:76" s="25" customFormat="1" ht="47.25">
      <c r="A81" s="19">
        <f>IF(F81&lt;&gt;"",1+MAX($A$8:A80),"")</f>
        <v>64</v>
      </c>
      <c r="B81" s="188"/>
      <c r="C81" s="121" t="s">
        <v>83</v>
      </c>
      <c r="D81" s="120">
        <v>2</v>
      </c>
      <c r="E81" s="119">
        <v>0</v>
      </c>
      <c r="F81" s="120">
        <f t="shared" ref="F81:F86" si="42">(1+E81)*D81</f>
        <v>2</v>
      </c>
      <c r="G81" s="123" t="s">
        <v>34</v>
      </c>
      <c r="H81" s="253">
        <v>58.92</v>
      </c>
      <c r="I81" s="118">
        <f t="shared" ref="I81:I86" si="43">H81*F81</f>
        <v>117.84</v>
      </c>
      <c r="J81" s="268">
        <v>56.85</v>
      </c>
      <c r="K81" s="174">
        <f t="shared" ref="K81:K86" si="44">N81/M81</f>
        <v>1.4212500000000001</v>
      </c>
      <c r="L81" s="174">
        <f>D81/K81</f>
        <v>1.4072119613016709</v>
      </c>
      <c r="M81" s="175">
        <f t="shared" ref="M81:M86" si="45">M$24</f>
        <v>80</v>
      </c>
      <c r="N81" s="177">
        <f>D81*J81</f>
        <v>113.7</v>
      </c>
      <c r="O81" s="270">
        <f>N81+I81</f>
        <v>231.54000000000002</v>
      </c>
      <c r="P81" s="132">
        <f>O81/F81</f>
        <v>115.77000000000001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</row>
    <row r="82" spans="1:76" s="25" customFormat="1" ht="31.5">
      <c r="A82" s="19">
        <f>IF(F82&lt;&gt;"",1+MAX($A$8:A81),"")</f>
        <v>65</v>
      </c>
      <c r="B82" s="188"/>
      <c r="C82" s="121" t="s">
        <v>88</v>
      </c>
      <c r="D82" s="120">
        <v>2</v>
      </c>
      <c r="E82" s="119">
        <v>0</v>
      </c>
      <c r="F82" s="120">
        <f t="shared" si="42"/>
        <v>2</v>
      </c>
      <c r="G82" s="123" t="s">
        <v>34</v>
      </c>
      <c r="H82" s="253">
        <v>114.24</v>
      </c>
      <c r="I82" s="118">
        <f t="shared" si="43"/>
        <v>228.48</v>
      </c>
      <c r="J82" s="268">
        <v>110.22</v>
      </c>
      <c r="K82" s="174">
        <f t="shared" si="44"/>
        <v>2.7555000000000001</v>
      </c>
      <c r="L82" s="174">
        <f>D82/K82</f>
        <v>0.72582108510252219</v>
      </c>
      <c r="M82" s="175">
        <f t="shared" si="45"/>
        <v>80</v>
      </c>
      <c r="N82" s="177">
        <f>D82*J82</f>
        <v>220.44</v>
      </c>
      <c r="O82" s="270">
        <f>N82+I82</f>
        <v>448.91999999999996</v>
      </c>
      <c r="P82" s="132">
        <f>O82/F82</f>
        <v>224.45999999999998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</row>
    <row r="83" spans="1:76" s="25" customFormat="1" ht="15.75">
      <c r="A83" s="19">
        <f>IF(F83&lt;&gt;"",1+MAX($A$8:A82),"")</f>
        <v>66</v>
      </c>
      <c r="B83" s="188"/>
      <c r="C83" s="121" t="s">
        <v>84</v>
      </c>
      <c r="D83" s="120">
        <v>29</v>
      </c>
      <c r="E83" s="119">
        <v>0</v>
      </c>
      <c r="F83" s="120">
        <f t="shared" si="42"/>
        <v>29</v>
      </c>
      <c r="G83" s="123" t="s">
        <v>34</v>
      </c>
      <c r="H83" s="253">
        <v>224.24</v>
      </c>
      <c r="I83" s="118">
        <f t="shared" si="43"/>
        <v>6502.96</v>
      </c>
      <c r="J83" s="268">
        <v>177.01</v>
      </c>
      <c r="K83" s="174">
        <f t="shared" si="44"/>
        <v>64.166124999999994</v>
      </c>
      <c r="L83" s="174">
        <f>D83/K83</f>
        <v>0.4519518671261511</v>
      </c>
      <c r="M83" s="175">
        <f t="shared" si="45"/>
        <v>80</v>
      </c>
      <c r="N83" s="177">
        <f>D83*J83</f>
        <v>5133.29</v>
      </c>
      <c r="O83" s="270">
        <f>N83+I83</f>
        <v>11636.25</v>
      </c>
      <c r="P83" s="132">
        <f>O83/F83</f>
        <v>401.25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</row>
    <row r="84" spans="1:76" s="25" customFormat="1" ht="31.5">
      <c r="A84" s="19">
        <f>IF(F84&lt;&gt;"",1+MAX($A$8:A83),"")</f>
        <v>67</v>
      </c>
      <c r="B84" s="188"/>
      <c r="C84" s="121" t="s">
        <v>85</v>
      </c>
      <c r="D84" s="120">
        <v>25</v>
      </c>
      <c r="E84" s="119">
        <v>0</v>
      </c>
      <c r="F84" s="120">
        <f t="shared" si="42"/>
        <v>25</v>
      </c>
      <c r="G84" s="123" t="s">
        <v>34</v>
      </c>
      <c r="H84" s="253">
        <v>51.34</v>
      </c>
      <c r="I84" s="118">
        <f t="shared" si="43"/>
        <v>1283.5</v>
      </c>
      <c r="J84" s="268">
        <v>49.54</v>
      </c>
      <c r="K84" s="174">
        <f t="shared" si="44"/>
        <v>15.481249999999999</v>
      </c>
      <c r="L84" s="174">
        <f>D84/K84</f>
        <v>1.6148566814695196</v>
      </c>
      <c r="M84" s="175">
        <f t="shared" si="45"/>
        <v>80</v>
      </c>
      <c r="N84" s="177">
        <f>D84*J84</f>
        <v>1238.5</v>
      </c>
      <c r="O84" s="270">
        <f>N84+I84</f>
        <v>2522</v>
      </c>
      <c r="P84" s="132">
        <f>O84/F84</f>
        <v>100.88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</row>
    <row r="85" spans="1:76" s="25" customFormat="1" ht="31.5">
      <c r="A85" s="19">
        <f>IF(F85&lt;&gt;"",1+MAX($A$8:A84),"")</f>
        <v>68</v>
      </c>
      <c r="B85" s="188"/>
      <c r="C85" s="121" t="s">
        <v>86</v>
      </c>
      <c r="D85" s="120">
        <v>50</v>
      </c>
      <c r="E85" s="119">
        <v>0</v>
      </c>
      <c r="F85" s="120">
        <f t="shared" si="42"/>
        <v>50</v>
      </c>
      <c r="G85" s="123" t="s">
        <v>34</v>
      </c>
      <c r="H85" s="253">
        <v>39.99</v>
      </c>
      <c r="I85" s="118">
        <f t="shared" si="43"/>
        <v>1999.5</v>
      </c>
      <c r="J85" s="268">
        <v>38.589999999999996</v>
      </c>
      <c r="K85" s="174">
        <f t="shared" si="44"/>
        <v>24.118749999999999</v>
      </c>
      <c r="L85" s="174">
        <f>D85/K85</f>
        <v>2.0730759264058047</v>
      </c>
      <c r="M85" s="175">
        <f t="shared" si="45"/>
        <v>80</v>
      </c>
      <c r="N85" s="177">
        <f>D85*J85</f>
        <v>1929.4999999999998</v>
      </c>
      <c r="O85" s="270">
        <f>N85+I85</f>
        <v>3929</v>
      </c>
      <c r="P85" s="132">
        <f>O85/F85</f>
        <v>78.58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</row>
    <row r="86" spans="1:76" s="25" customFormat="1" ht="31.5">
      <c r="A86" s="19">
        <f>IF(F86&lt;&gt;"",1+MAX($A$8:A85),"")</f>
        <v>69</v>
      </c>
      <c r="B86" s="188"/>
      <c r="C86" s="121" t="s">
        <v>87</v>
      </c>
      <c r="D86" s="120">
        <v>4</v>
      </c>
      <c r="E86" s="119">
        <v>0</v>
      </c>
      <c r="F86" s="120">
        <f t="shared" si="42"/>
        <v>4</v>
      </c>
      <c r="G86" s="123" t="s">
        <v>34</v>
      </c>
      <c r="H86" s="253">
        <v>439.85</v>
      </c>
      <c r="I86" s="118">
        <f t="shared" si="43"/>
        <v>1759.4</v>
      </c>
      <c r="J86" s="268">
        <v>270.03999999999996</v>
      </c>
      <c r="K86" s="174">
        <f t="shared" si="44"/>
        <v>13.501999999999999</v>
      </c>
      <c r="L86" s="174">
        <f>D86/K86</f>
        <v>0.2962524070508073</v>
      </c>
      <c r="M86" s="175">
        <f t="shared" si="45"/>
        <v>80</v>
      </c>
      <c r="N86" s="177">
        <f>D86*J86</f>
        <v>1080.1599999999999</v>
      </c>
      <c r="O86" s="270">
        <f>N86+I86</f>
        <v>2839.56</v>
      </c>
      <c r="P86" s="132">
        <f>O86/F86</f>
        <v>709.89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</row>
    <row r="87" spans="1:76" s="25" customFormat="1" ht="15.75">
      <c r="A87" s="19" t="str">
        <f>IF(F87&lt;&gt;"",1+MAX($A$8:A86),"")</f>
        <v/>
      </c>
      <c r="B87" s="188"/>
      <c r="C87" s="52" t="s">
        <v>159</v>
      </c>
      <c r="D87" s="120"/>
      <c r="E87" s="119"/>
      <c r="F87" s="120"/>
      <c r="G87" s="123"/>
      <c r="H87" s="254"/>
      <c r="I87" s="118"/>
      <c r="J87" s="254"/>
      <c r="K87" s="118"/>
      <c r="L87" s="174"/>
      <c r="M87" s="175"/>
      <c r="N87" s="177"/>
      <c r="O87" s="270"/>
      <c r="P87" s="132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</row>
    <row r="88" spans="1:76" s="25" customFormat="1" ht="15.75">
      <c r="A88" s="19">
        <f>IF(F88&lt;&gt;"",1+MAX($A$8:A87),"")</f>
        <v>70</v>
      </c>
      <c r="B88" s="188"/>
      <c r="C88" s="121" t="s">
        <v>160</v>
      </c>
      <c r="D88" s="120">
        <v>1</v>
      </c>
      <c r="E88" s="119">
        <v>0</v>
      </c>
      <c r="F88" s="120">
        <f t="shared" ref="F88:F91" si="46">(1+E88)*D88</f>
        <v>1</v>
      </c>
      <c r="G88" s="123" t="s">
        <v>34</v>
      </c>
      <c r="H88" s="253">
        <v>259.99</v>
      </c>
      <c r="I88" s="118">
        <f t="shared" ref="I88:I91" si="47">H88*F88</f>
        <v>259.99</v>
      </c>
      <c r="J88" s="268">
        <v>162.26</v>
      </c>
      <c r="K88" s="174">
        <f t="shared" ref="K88:K91" si="48">N88/M88</f>
        <v>2.0282499999999999</v>
      </c>
      <c r="L88" s="174">
        <f>D88/K88</f>
        <v>0.4930358683594232</v>
      </c>
      <c r="M88" s="175">
        <f t="shared" ref="M88:M91" si="49">M$24</f>
        <v>80</v>
      </c>
      <c r="N88" s="177">
        <f>D88*J88</f>
        <v>162.26</v>
      </c>
      <c r="O88" s="270">
        <f>N88+I88</f>
        <v>422.25</v>
      </c>
      <c r="P88" s="132">
        <f>O88/F88</f>
        <v>422.25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</row>
    <row r="89" spans="1:76" s="25" customFormat="1" ht="15.75">
      <c r="A89" s="19">
        <f>IF(F89&lt;&gt;"",1+MAX($A$8:A88),"")</f>
        <v>71</v>
      </c>
      <c r="B89" s="188"/>
      <c r="C89" s="121" t="s">
        <v>161</v>
      </c>
      <c r="D89" s="120">
        <v>1</v>
      </c>
      <c r="E89" s="119">
        <v>0</v>
      </c>
      <c r="F89" s="120">
        <f t="shared" si="46"/>
        <v>1</v>
      </c>
      <c r="G89" s="123" t="s">
        <v>34</v>
      </c>
      <c r="H89" s="253">
        <v>79.989999999999995</v>
      </c>
      <c r="I89" s="118">
        <f t="shared" si="47"/>
        <v>79.989999999999995</v>
      </c>
      <c r="J89" s="268">
        <v>100.86</v>
      </c>
      <c r="K89" s="174">
        <f t="shared" si="48"/>
        <v>1.26075</v>
      </c>
      <c r="L89" s="174">
        <f>D89/K89</f>
        <v>0.79317866349395194</v>
      </c>
      <c r="M89" s="175">
        <f t="shared" si="49"/>
        <v>80</v>
      </c>
      <c r="N89" s="177">
        <f>D89*J89</f>
        <v>100.86</v>
      </c>
      <c r="O89" s="270">
        <f>N89+I89</f>
        <v>180.85</v>
      </c>
      <c r="P89" s="132">
        <f>O89/F89</f>
        <v>180.85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</row>
    <row r="90" spans="1:76" s="25" customFormat="1" ht="15.75">
      <c r="A90" s="19">
        <f>IF(F90&lt;&gt;"",1+MAX($A$8:A89),"")</f>
        <v>72</v>
      </c>
      <c r="B90" s="188"/>
      <c r="C90" s="121" t="s">
        <v>162</v>
      </c>
      <c r="D90" s="120">
        <v>1</v>
      </c>
      <c r="E90" s="119">
        <v>0</v>
      </c>
      <c r="F90" s="120">
        <f t="shared" si="46"/>
        <v>1</v>
      </c>
      <c r="G90" s="123" t="s">
        <v>34</v>
      </c>
      <c r="H90" s="253">
        <v>1289</v>
      </c>
      <c r="I90" s="118">
        <f t="shared" si="47"/>
        <v>1289</v>
      </c>
      <c r="J90" s="268">
        <v>543.77</v>
      </c>
      <c r="K90" s="174">
        <f t="shared" si="48"/>
        <v>6.7971249999999994</v>
      </c>
      <c r="L90" s="174">
        <f>D90/K90</f>
        <v>0.1471210254335473</v>
      </c>
      <c r="M90" s="175">
        <f t="shared" si="49"/>
        <v>80</v>
      </c>
      <c r="N90" s="177">
        <f>D90*J90</f>
        <v>543.77</v>
      </c>
      <c r="O90" s="270">
        <f>N90+I90</f>
        <v>1832.77</v>
      </c>
      <c r="P90" s="132">
        <f>O90/F90</f>
        <v>1832.77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</row>
    <row r="91" spans="1:76" s="25" customFormat="1" ht="15.75">
      <c r="A91" s="19">
        <f>IF(F91&lt;&gt;"",1+MAX($A$8:A90),"")</f>
        <v>73</v>
      </c>
      <c r="B91" s="188"/>
      <c r="C91" s="121" t="s">
        <v>163</v>
      </c>
      <c r="D91" s="120">
        <v>1</v>
      </c>
      <c r="E91" s="119">
        <v>0</v>
      </c>
      <c r="F91" s="120">
        <f t="shared" si="46"/>
        <v>1</v>
      </c>
      <c r="G91" s="123" t="s">
        <v>34</v>
      </c>
      <c r="H91" s="253">
        <v>4968.09</v>
      </c>
      <c r="I91" s="118">
        <f t="shared" si="47"/>
        <v>4968.09</v>
      </c>
      <c r="J91" s="268">
        <v>1315.57</v>
      </c>
      <c r="K91" s="174">
        <f t="shared" si="48"/>
        <v>16.444624999999998</v>
      </c>
      <c r="L91" s="174">
        <f>D91/K91</f>
        <v>6.0810143131874404E-2</v>
      </c>
      <c r="M91" s="175">
        <f t="shared" si="49"/>
        <v>80</v>
      </c>
      <c r="N91" s="177">
        <f>D91*J91</f>
        <v>1315.57</v>
      </c>
      <c r="O91" s="270">
        <f>N91+I91</f>
        <v>6283.66</v>
      </c>
      <c r="P91" s="132">
        <f>O91/F91</f>
        <v>6283.66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</row>
    <row r="92" spans="1:76" s="25" customFormat="1" ht="15.75">
      <c r="A92" s="19" t="str">
        <f>IF(F92&lt;&gt;"",1+MAX($A$8:A91),"")</f>
        <v/>
      </c>
      <c r="B92" s="188"/>
      <c r="C92" s="52" t="s">
        <v>44</v>
      </c>
      <c r="D92" s="120"/>
      <c r="E92" s="119"/>
      <c r="F92" s="120"/>
      <c r="G92" s="123"/>
      <c r="H92" s="254"/>
      <c r="I92" s="118"/>
      <c r="J92" s="254"/>
      <c r="K92" s="118"/>
      <c r="L92" s="174"/>
      <c r="M92" s="175"/>
      <c r="N92" s="177"/>
      <c r="O92" s="270"/>
      <c r="P92" s="132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</row>
    <row r="93" spans="1:76" s="25" customFormat="1" ht="15.75">
      <c r="A93" s="19">
        <f>IF(F93&lt;&gt;"",1+MAX($A$8:A92),"")</f>
        <v>74</v>
      </c>
      <c r="B93" s="188"/>
      <c r="C93" s="121" t="s">
        <v>129</v>
      </c>
      <c r="D93" s="120">
        <v>2</v>
      </c>
      <c r="E93" s="119">
        <v>0</v>
      </c>
      <c r="F93" s="120">
        <f t="shared" ref="F93:F99" si="50">(1+E93)*D93</f>
        <v>2</v>
      </c>
      <c r="G93" s="123" t="s">
        <v>34</v>
      </c>
      <c r="H93" s="253">
        <v>160.69500000000002</v>
      </c>
      <c r="I93" s="118">
        <f t="shared" ref="I93:I99" si="51">H93*F93</f>
        <v>321.39000000000004</v>
      </c>
      <c r="J93" s="268">
        <v>211.41</v>
      </c>
      <c r="K93" s="174">
        <f t="shared" ref="K93:K99" si="52">N93/M93</f>
        <v>5.2852499999999996</v>
      </c>
      <c r="L93" s="174">
        <f>D93/K93</f>
        <v>0.37841161723664918</v>
      </c>
      <c r="M93" s="175">
        <f t="shared" ref="M93:M99" si="53">M$24</f>
        <v>80</v>
      </c>
      <c r="N93" s="177">
        <f>D93*J93</f>
        <v>422.82</v>
      </c>
      <c r="O93" s="270">
        <f>N93+I93</f>
        <v>744.21</v>
      </c>
      <c r="P93" s="132">
        <f>O93/F93</f>
        <v>372.10500000000002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</row>
    <row r="94" spans="1:76" s="25" customFormat="1" ht="15.75">
      <c r="A94" s="19">
        <f>IF(F94&lt;&gt;"",1+MAX($A$8:A93),"")</f>
        <v>75</v>
      </c>
      <c r="B94" s="188"/>
      <c r="C94" s="121" t="s">
        <v>130</v>
      </c>
      <c r="D94" s="120">
        <v>1</v>
      </c>
      <c r="E94" s="119">
        <v>0</v>
      </c>
      <c r="F94" s="120">
        <f t="shared" si="50"/>
        <v>1</v>
      </c>
      <c r="G94" s="123" t="s">
        <v>34</v>
      </c>
      <c r="H94" s="253">
        <v>80.347500000000011</v>
      </c>
      <c r="I94" s="118">
        <f t="shared" si="51"/>
        <v>80.347500000000011</v>
      </c>
      <c r="J94" s="268">
        <v>126.85000000000001</v>
      </c>
      <c r="K94" s="174">
        <f t="shared" si="52"/>
        <v>1.5856250000000001</v>
      </c>
      <c r="L94" s="174">
        <f>D94/K94</f>
        <v>0.63066614111154906</v>
      </c>
      <c r="M94" s="175">
        <f t="shared" si="53"/>
        <v>80</v>
      </c>
      <c r="N94" s="177">
        <f>D94*J94</f>
        <v>126.85000000000001</v>
      </c>
      <c r="O94" s="270">
        <f>N94+I94</f>
        <v>207.19750000000002</v>
      </c>
      <c r="P94" s="132">
        <f>O94/F94</f>
        <v>207.19750000000002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</row>
    <row r="95" spans="1:76" s="25" customFormat="1" ht="15.75">
      <c r="A95" s="19">
        <f>IF(F95&lt;&gt;"",1+MAX($A$8:A94),"")</f>
        <v>76</v>
      </c>
      <c r="B95" s="188"/>
      <c r="C95" s="121" t="s">
        <v>124</v>
      </c>
      <c r="D95" s="120">
        <v>2</v>
      </c>
      <c r="E95" s="119">
        <v>0</v>
      </c>
      <c r="F95" s="120">
        <f t="shared" si="50"/>
        <v>2</v>
      </c>
      <c r="G95" s="123" t="s">
        <v>34</v>
      </c>
      <c r="H95" s="253">
        <v>57.757500000000007</v>
      </c>
      <c r="I95" s="118">
        <f t="shared" si="51"/>
        <v>115.51500000000001</v>
      </c>
      <c r="J95" s="268">
        <v>91.190000000000012</v>
      </c>
      <c r="K95" s="174">
        <f t="shared" si="52"/>
        <v>2.2797500000000004</v>
      </c>
      <c r="L95" s="174">
        <f>D95/K95</f>
        <v>0.87728917644478543</v>
      </c>
      <c r="M95" s="175">
        <f t="shared" si="53"/>
        <v>80</v>
      </c>
      <c r="N95" s="177">
        <f>D95*J95</f>
        <v>182.38000000000002</v>
      </c>
      <c r="O95" s="270">
        <f>N95+I95</f>
        <v>297.89500000000004</v>
      </c>
      <c r="P95" s="132">
        <f>O95/F95</f>
        <v>148.94750000000002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</row>
    <row r="96" spans="1:76" s="25" customFormat="1" ht="15.75">
      <c r="A96" s="19">
        <f>IF(F96&lt;&gt;"",1+MAX($A$8:A95),"")</f>
        <v>77</v>
      </c>
      <c r="B96" s="188"/>
      <c r="C96" s="121" t="s">
        <v>125</v>
      </c>
      <c r="D96" s="120">
        <v>3</v>
      </c>
      <c r="E96" s="119">
        <v>0</v>
      </c>
      <c r="F96" s="120">
        <f t="shared" si="50"/>
        <v>3</v>
      </c>
      <c r="G96" s="123" t="s">
        <v>34</v>
      </c>
      <c r="H96" s="253">
        <v>38.505000000000003</v>
      </c>
      <c r="I96" s="118">
        <f t="shared" si="51"/>
        <v>115.51500000000001</v>
      </c>
      <c r="J96" s="268">
        <v>60.79</v>
      </c>
      <c r="K96" s="174">
        <f t="shared" si="52"/>
        <v>2.2796250000000002</v>
      </c>
      <c r="L96" s="174">
        <f>D96/K96</f>
        <v>1.3160059220266489</v>
      </c>
      <c r="M96" s="175">
        <f t="shared" si="53"/>
        <v>80</v>
      </c>
      <c r="N96" s="177">
        <f>D96*J96</f>
        <v>182.37</v>
      </c>
      <c r="O96" s="270">
        <f>N96+I96</f>
        <v>297.88499999999999</v>
      </c>
      <c r="P96" s="132">
        <f>O96/F96</f>
        <v>99.295000000000002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</row>
    <row r="97" spans="1:76" s="25" customFormat="1" ht="15.75">
      <c r="A97" s="19">
        <f>IF(F97&lt;&gt;"",1+MAX($A$8:A96),"")</f>
        <v>78</v>
      </c>
      <c r="B97" s="188"/>
      <c r="C97" s="121" t="s">
        <v>126</v>
      </c>
      <c r="D97" s="120">
        <v>1</v>
      </c>
      <c r="E97" s="119">
        <v>0</v>
      </c>
      <c r="F97" s="120">
        <f t="shared" si="50"/>
        <v>1</v>
      </c>
      <c r="G97" s="123" t="s">
        <v>34</v>
      </c>
      <c r="H97" s="253">
        <v>36</v>
      </c>
      <c r="I97" s="118">
        <f t="shared" si="51"/>
        <v>36</v>
      </c>
      <c r="J97" s="268">
        <v>56.839999999999996</v>
      </c>
      <c r="K97" s="174">
        <f t="shared" si="52"/>
        <v>0.71049999999999991</v>
      </c>
      <c r="L97" s="174">
        <f>D97/K97</f>
        <v>1.4074595355383535</v>
      </c>
      <c r="M97" s="175">
        <f t="shared" si="53"/>
        <v>80</v>
      </c>
      <c r="N97" s="177">
        <f>D97*J97</f>
        <v>56.839999999999996</v>
      </c>
      <c r="O97" s="270">
        <f>N97+I97</f>
        <v>92.84</v>
      </c>
      <c r="P97" s="132">
        <f>O97/F97</f>
        <v>92.84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</row>
    <row r="98" spans="1:76" s="25" customFormat="1" ht="15.75">
      <c r="A98" s="19">
        <f>IF(F98&lt;&gt;"",1+MAX($A$8:A97),"")</f>
        <v>79</v>
      </c>
      <c r="B98" s="188"/>
      <c r="C98" s="121" t="s">
        <v>127</v>
      </c>
      <c r="D98" s="120">
        <v>1</v>
      </c>
      <c r="E98" s="119">
        <v>0</v>
      </c>
      <c r="F98" s="120">
        <f t="shared" si="50"/>
        <v>1</v>
      </c>
      <c r="G98" s="123" t="s">
        <v>34</v>
      </c>
      <c r="H98" s="253">
        <v>60</v>
      </c>
      <c r="I98" s="118">
        <f t="shared" si="51"/>
        <v>60</v>
      </c>
      <c r="J98" s="268">
        <v>94.73</v>
      </c>
      <c r="K98" s="174">
        <f t="shared" si="52"/>
        <v>1.1841250000000001</v>
      </c>
      <c r="L98" s="174">
        <f>D98/K98</f>
        <v>0.84450543650374743</v>
      </c>
      <c r="M98" s="175">
        <f t="shared" si="53"/>
        <v>80</v>
      </c>
      <c r="N98" s="177">
        <f>D98*J98</f>
        <v>94.73</v>
      </c>
      <c r="O98" s="270">
        <f>N98+I98</f>
        <v>154.73000000000002</v>
      </c>
      <c r="P98" s="132">
        <f>O98/F98</f>
        <v>154.73000000000002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</row>
    <row r="99" spans="1:76" s="25" customFormat="1" ht="15.75">
      <c r="A99" s="19">
        <f>IF(F99&lt;&gt;"",1+MAX($A$8:A98),"")</f>
        <v>80</v>
      </c>
      <c r="B99" s="188"/>
      <c r="C99" s="121" t="s">
        <v>128</v>
      </c>
      <c r="D99" s="120">
        <v>1</v>
      </c>
      <c r="E99" s="119">
        <v>0</v>
      </c>
      <c r="F99" s="120">
        <f t="shared" si="50"/>
        <v>1</v>
      </c>
      <c r="G99" s="123" t="s">
        <v>34</v>
      </c>
      <c r="H99" s="253">
        <v>133.91250000000002</v>
      </c>
      <c r="I99" s="118">
        <f t="shared" si="51"/>
        <v>133.91250000000002</v>
      </c>
      <c r="J99" s="268">
        <v>176.17999999999998</v>
      </c>
      <c r="K99" s="174">
        <f t="shared" si="52"/>
        <v>2.2022499999999998</v>
      </c>
      <c r="L99" s="174">
        <f>D99/K99</f>
        <v>0.45408105346804406</v>
      </c>
      <c r="M99" s="175">
        <f t="shared" si="53"/>
        <v>80</v>
      </c>
      <c r="N99" s="177">
        <f>D99*J99</f>
        <v>176.17999999999998</v>
      </c>
      <c r="O99" s="270">
        <f>N99+I99</f>
        <v>310.09249999999997</v>
      </c>
      <c r="P99" s="132">
        <f>O99/F99</f>
        <v>310.09249999999997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</row>
    <row r="100" spans="1:76" s="25" customFormat="1" ht="15.75">
      <c r="A100" s="19">
        <f>IF(F100&lt;&gt;"",1+MAX($A$8:A99),"")</f>
        <v>81</v>
      </c>
      <c r="B100" s="188"/>
      <c r="C100" s="121" t="s">
        <v>125</v>
      </c>
      <c r="D100" s="120">
        <v>1</v>
      </c>
      <c r="E100" s="119">
        <v>0</v>
      </c>
      <c r="F100" s="120">
        <f t="shared" ref="F100:F105" si="54">(1+E100)*D100</f>
        <v>1</v>
      </c>
      <c r="G100" s="123" t="s">
        <v>34</v>
      </c>
      <c r="H100" s="253">
        <v>38.505000000000003</v>
      </c>
      <c r="I100" s="118">
        <f t="shared" ref="I100:I105" si="55">H100*F100</f>
        <v>38.505000000000003</v>
      </c>
      <c r="J100" s="268">
        <v>60.79</v>
      </c>
      <c r="K100" s="174">
        <f t="shared" ref="K100:K105" si="56">N100/M100</f>
        <v>0.75987499999999997</v>
      </c>
      <c r="L100" s="174">
        <f>D100/K100</f>
        <v>1.3160059220266491</v>
      </c>
      <c r="M100" s="175">
        <f t="shared" ref="M100:M105" si="57">M$24</f>
        <v>80</v>
      </c>
      <c r="N100" s="177">
        <f>D100*J100</f>
        <v>60.79</v>
      </c>
      <c r="O100" s="270">
        <f>N100+I100</f>
        <v>99.295000000000002</v>
      </c>
      <c r="P100" s="132">
        <f>O100/F100</f>
        <v>99.295000000000002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</row>
    <row r="101" spans="1:76" s="25" customFormat="1" ht="15.75">
      <c r="A101" s="19">
        <f>IF(F101&lt;&gt;"",1+MAX($A$8:A100),"")</f>
        <v>82</v>
      </c>
      <c r="B101" s="188"/>
      <c r="C101" s="121" t="s">
        <v>105</v>
      </c>
      <c r="D101" s="120">
        <v>4</v>
      </c>
      <c r="E101" s="119">
        <v>0</v>
      </c>
      <c r="F101" s="120">
        <f t="shared" si="54"/>
        <v>4</v>
      </c>
      <c r="G101" s="123" t="s">
        <v>34</v>
      </c>
      <c r="H101" s="253">
        <v>38.505000000000003</v>
      </c>
      <c r="I101" s="118">
        <f t="shared" si="55"/>
        <v>154.02000000000001</v>
      </c>
      <c r="J101" s="268">
        <v>60.79</v>
      </c>
      <c r="K101" s="174">
        <f t="shared" si="56"/>
        <v>3.0394999999999999</v>
      </c>
      <c r="L101" s="174">
        <f>D101/K101</f>
        <v>1.3160059220266491</v>
      </c>
      <c r="M101" s="175">
        <f t="shared" si="57"/>
        <v>80</v>
      </c>
      <c r="N101" s="177">
        <f>D101*J101</f>
        <v>243.16</v>
      </c>
      <c r="O101" s="270">
        <f>N101+I101</f>
        <v>397.18</v>
      </c>
      <c r="P101" s="132">
        <f>O101/F101</f>
        <v>99.295000000000002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</row>
    <row r="102" spans="1:76" s="25" customFormat="1" ht="15.75">
      <c r="A102" s="19">
        <f>IF(F102&lt;&gt;"",1+MAX($A$8:A101),"")</f>
        <v>83</v>
      </c>
      <c r="B102" s="188"/>
      <c r="C102" s="121" t="s">
        <v>106</v>
      </c>
      <c r="D102" s="120">
        <v>2</v>
      </c>
      <c r="E102" s="119">
        <v>0</v>
      </c>
      <c r="F102" s="120">
        <f t="shared" si="54"/>
        <v>2</v>
      </c>
      <c r="G102" s="123" t="s">
        <v>34</v>
      </c>
      <c r="H102" s="253">
        <v>72</v>
      </c>
      <c r="I102" s="118">
        <f t="shared" si="55"/>
        <v>144</v>
      </c>
      <c r="J102" s="268">
        <v>113.67</v>
      </c>
      <c r="K102" s="174">
        <f t="shared" si="56"/>
        <v>2.8417500000000002</v>
      </c>
      <c r="L102" s="174">
        <f>D102/K102</f>
        <v>0.70379167766341155</v>
      </c>
      <c r="M102" s="175">
        <f t="shared" si="57"/>
        <v>80</v>
      </c>
      <c r="N102" s="177">
        <f>D102*J102</f>
        <v>227.34</v>
      </c>
      <c r="O102" s="270">
        <f>N102+I102</f>
        <v>371.34000000000003</v>
      </c>
      <c r="P102" s="132">
        <f>O102/F102</f>
        <v>185.67000000000002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</row>
    <row r="103" spans="1:76" s="25" customFormat="1" ht="15.75">
      <c r="A103" s="19">
        <f>IF(F103&lt;&gt;"",1+MAX($A$8:A102),"")</f>
        <v>84</v>
      </c>
      <c r="B103" s="188"/>
      <c r="C103" s="121" t="s">
        <v>107</v>
      </c>
      <c r="D103" s="120">
        <v>6</v>
      </c>
      <c r="E103" s="119">
        <v>0</v>
      </c>
      <c r="F103" s="120">
        <f t="shared" si="54"/>
        <v>6</v>
      </c>
      <c r="G103" s="123" t="s">
        <v>34</v>
      </c>
      <c r="H103" s="253">
        <v>38.505000000000003</v>
      </c>
      <c r="I103" s="118">
        <f t="shared" si="55"/>
        <v>231.03000000000003</v>
      </c>
      <c r="J103" s="268">
        <v>60.79</v>
      </c>
      <c r="K103" s="174">
        <f t="shared" si="56"/>
        <v>4.5592500000000005</v>
      </c>
      <c r="L103" s="174">
        <f>D103/K103</f>
        <v>1.3160059220266489</v>
      </c>
      <c r="M103" s="175">
        <f t="shared" si="57"/>
        <v>80</v>
      </c>
      <c r="N103" s="177">
        <f>D103*J103</f>
        <v>364.74</v>
      </c>
      <c r="O103" s="270">
        <f>N103+I103</f>
        <v>595.77</v>
      </c>
      <c r="P103" s="132">
        <f>O103/F103</f>
        <v>99.295000000000002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</row>
    <row r="104" spans="1:76" s="25" customFormat="1" ht="15.75">
      <c r="A104" s="19">
        <f>IF(F104&lt;&gt;"",1+MAX($A$8:A103),"")</f>
        <v>85</v>
      </c>
      <c r="B104" s="188"/>
      <c r="C104" s="121" t="s">
        <v>108</v>
      </c>
      <c r="D104" s="120">
        <v>5</v>
      </c>
      <c r="E104" s="119">
        <v>0</v>
      </c>
      <c r="F104" s="120">
        <f t="shared" si="54"/>
        <v>5</v>
      </c>
      <c r="G104" s="123" t="s">
        <v>34</v>
      </c>
      <c r="H104" s="253">
        <v>28.878750000000004</v>
      </c>
      <c r="I104" s="118">
        <f t="shared" si="55"/>
        <v>144.39375000000001</v>
      </c>
      <c r="J104" s="268">
        <v>45.6</v>
      </c>
      <c r="K104" s="174">
        <f t="shared" si="56"/>
        <v>2.85</v>
      </c>
      <c r="L104" s="174">
        <f>D104/K104</f>
        <v>1.7543859649122806</v>
      </c>
      <c r="M104" s="175">
        <f t="shared" si="57"/>
        <v>80</v>
      </c>
      <c r="N104" s="177">
        <f>D104*J104</f>
        <v>228</v>
      </c>
      <c r="O104" s="270">
        <f>N104+I104</f>
        <v>372.39375000000001</v>
      </c>
      <c r="P104" s="132">
        <f>O104/F104</f>
        <v>74.478750000000005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</row>
    <row r="105" spans="1:76" s="25" customFormat="1" ht="15.75">
      <c r="A105" s="19">
        <f>IF(F105&lt;&gt;"",1+MAX($A$8:A104),"")</f>
        <v>86</v>
      </c>
      <c r="B105" s="188"/>
      <c r="C105" s="121" t="s">
        <v>109</v>
      </c>
      <c r="D105" s="120">
        <v>1</v>
      </c>
      <c r="E105" s="119">
        <v>0</v>
      </c>
      <c r="F105" s="120">
        <f t="shared" si="54"/>
        <v>1</v>
      </c>
      <c r="G105" s="123" t="s">
        <v>34</v>
      </c>
      <c r="H105" s="253">
        <v>96</v>
      </c>
      <c r="I105" s="118">
        <f t="shared" si="55"/>
        <v>96</v>
      </c>
      <c r="J105" s="268">
        <v>151.56</v>
      </c>
      <c r="K105" s="174">
        <f t="shared" si="56"/>
        <v>1.8945000000000001</v>
      </c>
      <c r="L105" s="174">
        <f>D105/K105</f>
        <v>0.52784375824755869</v>
      </c>
      <c r="M105" s="175">
        <f t="shared" si="57"/>
        <v>80</v>
      </c>
      <c r="N105" s="177">
        <f>D105*J105</f>
        <v>151.56</v>
      </c>
      <c r="O105" s="270">
        <f>N105+I105</f>
        <v>247.56</v>
      </c>
      <c r="P105" s="132">
        <f>O105/F105</f>
        <v>247.56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</row>
    <row r="106" spans="1:76" s="25" customFormat="1" ht="15.75">
      <c r="A106" s="19">
        <f>IF(F106&lt;&gt;"",1+MAX($A$8:A105),"")</f>
        <v>87</v>
      </c>
      <c r="B106" s="188"/>
      <c r="C106" s="121" t="s">
        <v>139</v>
      </c>
      <c r="D106" s="120">
        <v>1</v>
      </c>
      <c r="E106" s="119">
        <v>0</v>
      </c>
      <c r="F106" s="120">
        <f t="shared" ref="F106:F110" si="58">(1+E106)*D106</f>
        <v>1</v>
      </c>
      <c r="G106" s="123" t="s">
        <v>34</v>
      </c>
      <c r="H106" s="253">
        <v>223.1875</v>
      </c>
      <c r="I106" s="118">
        <f t="shared" ref="I106:I110" si="59">H106*F106</f>
        <v>223.1875</v>
      </c>
      <c r="J106" s="268">
        <v>215.32</v>
      </c>
      <c r="K106" s="174">
        <f t="shared" ref="K106:K110" si="60">N106/M106</f>
        <v>2.6915</v>
      </c>
      <c r="L106" s="174">
        <f>D106/K106</f>
        <v>0.37154003343860303</v>
      </c>
      <c r="M106" s="175">
        <f t="shared" ref="M106:M110" si="61">M$24</f>
        <v>80</v>
      </c>
      <c r="N106" s="177">
        <f>D106*J106</f>
        <v>215.32</v>
      </c>
      <c r="O106" s="270">
        <f>N106+I106</f>
        <v>438.50749999999999</v>
      </c>
      <c r="P106" s="132">
        <f>O106/F106</f>
        <v>438.50749999999999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</row>
    <row r="107" spans="1:76" s="25" customFormat="1" ht="15.75">
      <c r="A107" s="19">
        <f>IF(F107&lt;&gt;"",1+MAX($A$8:A106),"")</f>
        <v>88</v>
      </c>
      <c r="B107" s="188"/>
      <c r="C107" s="121" t="s">
        <v>131</v>
      </c>
      <c r="D107" s="120">
        <v>107</v>
      </c>
      <c r="E107" s="119">
        <v>0</v>
      </c>
      <c r="F107" s="120">
        <f t="shared" si="58"/>
        <v>107</v>
      </c>
      <c r="G107" s="123" t="s">
        <v>34</v>
      </c>
      <c r="H107" s="253">
        <v>25.67</v>
      </c>
      <c r="I107" s="118">
        <f t="shared" si="59"/>
        <v>2746.69</v>
      </c>
      <c r="J107" s="268">
        <v>40.53</v>
      </c>
      <c r="K107" s="174">
        <f t="shared" si="60"/>
        <v>54.208874999999999</v>
      </c>
      <c r="L107" s="174">
        <f>D107/K107</f>
        <v>1.9738465334320257</v>
      </c>
      <c r="M107" s="175">
        <f t="shared" si="61"/>
        <v>80</v>
      </c>
      <c r="N107" s="177">
        <f>D107*J107</f>
        <v>4336.71</v>
      </c>
      <c r="O107" s="270">
        <f>N107+I107</f>
        <v>7083.4</v>
      </c>
      <c r="P107" s="132">
        <f>O107/F107</f>
        <v>66.2</v>
      </c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</row>
    <row r="108" spans="1:76" s="25" customFormat="1" ht="15.75">
      <c r="A108" s="19">
        <f>IF(F108&lt;&gt;"",1+MAX($A$8:A107),"")</f>
        <v>89</v>
      </c>
      <c r="B108" s="188"/>
      <c r="C108" s="121" t="s">
        <v>140</v>
      </c>
      <c r="D108" s="120">
        <v>2</v>
      </c>
      <c r="E108" s="119">
        <v>0</v>
      </c>
      <c r="F108" s="120">
        <f t="shared" si="58"/>
        <v>2</v>
      </c>
      <c r="G108" s="123" t="s">
        <v>34</v>
      </c>
      <c r="H108" s="253">
        <v>38.505000000000003</v>
      </c>
      <c r="I108" s="118">
        <f t="shared" si="59"/>
        <v>77.010000000000005</v>
      </c>
      <c r="J108" s="268">
        <v>60.79</v>
      </c>
      <c r="K108" s="174">
        <f t="shared" si="60"/>
        <v>1.5197499999999999</v>
      </c>
      <c r="L108" s="174">
        <f>D108/K108</f>
        <v>1.3160059220266491</v>
      </c>
      <c r="M108" s="175">
        <f t="shared" si="61"/>
        <v>80</v>
      </c>
      <c r="N108" s="177">
        <f>D108*J108</f>
        <v>121.58</v>
      </c>
      <c r="O108" s="270">
        <f>N108+I108</f>
        <v>198.59</v>
      </c>
      <c r="P108" s="132">
        <f>O108/F108</f>
        <v>99.295000000000002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</row>
    <row r="109" spans="1:76" s="25" customFormat="1" ht="15.75">
      <c r="A109" s="19">
        <f>IF(F109&lt;&gt;"",1+MAX($A$8:A108),"")</f>
        <v>90</v>
      </c>
      <c r="B109" s="188"/>
      <c r="C109" s="121" t="s">
        <v>141</v>
      </c>
      <c r="D109" s="120">
        <v>2</v>
      </c>
      <c r="E109" s="119">
        <v>0</v>
      </c>
      <c r="F109" s="120">
        <f t="shared" si="58"/>
        <v>2</v>
      </c>
      <c r="G109" s="123" t="s">
        <v>34</v>
      </c>
      <c r="H109" s="253">
        <v>19.252500000000001</v>
      </c>
      <c r="I109" s="118">
        <f t="shared" si="59"/>
        <v>38.505000000000003</v>
      </c>
      <c r="J109" s="268">
        <v>30.400000000000002</v>
      </c>
      <c r="K109" s="174">
        <f t="shared" si="60"/>
        <v>0.76</v>
      </c>
      <c r="L109" s="174">
        <f>D109/K109</f>
        <v>2.6315789473684212</v>
      </c>
      <c r="M109" s="175">
        <f t="shared" si="61"/>
        <v>80</v>
      </c>
      <c r="N109" s="177">
        <f>D109*J109</f>
        <v>60.800000000000004</v>
      </c>
      <c r="O109" s="270">
        <f>N109+I109</f>
        <v>99.305000000000007</v>
      </c>
      <c r="P109" s="132">
        <f>O109/F109</f>
        <v>49.652500000000003</v>
      </c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</row>
    <row r="110" spans="1:76" s="25" customFormat="1" ht="15.75">
      <c r="A110" s="19">
        <f>IF(F110&lt;&gt;"",1+MAX($A$8:A109),"")</f>
        <v>91</v>
      </c>
      <c r="B110" s="188"/>
      <c r="C110" s="121" t="s">
        <v>142</v>
      </c>
      <c r="D110" s="120">
        <v>1</v>
      </c>
      <c r="E110" s="119">
        <v>0</v>
      </c>
      <c r="F110" s="120">
        <f t="shared" si="58"/>
        <v>1</v>
      </c>
      <c r="G110" s="123" t="s">
        <v>34</v>
      </c>
      <c r="H110" s="253">
        <v>35.71</v>
      </c>
      <c r="I110" s="118">
        <f t="shared" si="59"/>
        <v>35.71</v>
      </c>
      <c r="J110" s="268">
        <v>56.379999999999995</v>
      </c>
      <c r="K110" s="174">
        <f t="shared" si="60"/>
        <v>0.70474999999999999</v>
      </c>
      <c r="L110" s="174">
        <f>D110/K110</f>
        <v>1.4189428875487762</v>
      </c>
      <c r="M110" s="175">
        <f t="shared" si="61"/>
        <v>80</v>
      </c>
      <c r="N110" s="177">
        <f>D110*J110</f>
        <v>56.379999999999995</v>
      </c>
      <c r="O110" s="270">
        <f>N110+I110</f>
        <v>92.09</v>
      </c>
      <c r="P110" s="132">
        <f>O110/F110</f>
        <v>92.09</v>
      </c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</row>
    <row r="111" spans="1:76" s="25" customFormat="1" ht="15.75">
      <c r="A111" s="19" t="str">
        <f>IF(F111&lt;&gt;"",1+MAX($A$8:A110),"")</f>
        <v/>
      </c>
      <c r="B111" s="188"/>
      <c r="C111" s="52" t="s">
        <v>69</v>
      </c>
      <c r="D111" s="120"/>
      <c r="E111" s="119"/>
      <c r="F111" s="120"/>
      <c r="G111" s="123"/>
      <c r="H111" s="254"/>
      <c r="I111" s="118"/>
      <c r="J111" s="254"/>
      <c r="K111" s="118"/>
      <c r="L111" s="174"/>
      <c r="M111" s="175"/>
      <c r="N111" s="177"/>
      <c r="O111" s="270"/>
      <c r="P111" s="132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</row>
    <row r="112" spans="1:76" s="25" customFormat="1" ht="15.75">
      <c r="A112" s="19">
        <f>IF(F112&lt;&gt;"",1+MAX($A$8:A111),"")</f>
        <v>92</v>
      </c>
      <c r="B112" s="188"/>
      <c r="C112" s="121" t="s">
        <v>67</v>
      </c>
      <c r="D112" s="120">
        <v>2</v>
      </c>
      <c r="E112" s="119">
        <v>0</v>
      </c>
      <c r="F112" s="120">
        <f t="shared" ref="F112:F113" si="62">(1+E112)*D112</f>
        <v>2</v>
      </c>
      <c r="G112" s="123" t="s">
        <v>34</v>
      </c>
      <c r="H112" s="253">
        <v>214</v>
      </c>
      <c r="I112" s="118">
        <f t="shared" ref="I112:I113" si="63">H112*F112</f>
        <v>428</v>
      </c>
      <c r="J112" s="268">
        <v>127.18</v>
      </c>
      <c r="K112" s="174">
        <f t="shared" ref="K112:K113" si="64">N112/M112</f>
        <v>3.1795</v>
      </c>
      <c r="L112" s="174">
        <f>D112/K112</f>
        <v>0.62902972165434812</v>
      </c>
      <c r="M112" s="175">
        <f t="shared" ref="M112:M116" si="65">M$24</f>
        <v>80</v>
      </c>
      <c r="N112" s="177">
        <f>D112*J112</f>
        <v>254.36</v>
      </c>
      <c r="O112" s="270">
        <f>N112+I112</f>
        <v>682.36</v>
      </c>
      <c r="P112" s="132">
        <f>O112/F112</f>
        <v>341.18</v>
      </c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</row>
    <row r="113" spans="1:76" s="25" customFormat="1" ht="15.75">
      <c r="A113" s="19">
        <f>IF(F113&lt;&gt;"",1+MAX($A$8:A112),"")</f>
        <v>93</v>
      </c>
      <c r="B113" s="188"/>
      <c r="C113" s="121" t="s">
        <v>95</v>
      </c>
      <c r="D113" s="120">
        <v>2</v>
      </c>
      <c r="E113" s="119">
        <v>0</v>
      </c>
      <c r="F113" s="120">
        <f t="shared" si="62"/>
        <v>2</v>
      </c>
      <c r="G113" s="123" t="s">
        <v>34</v>
      </c>
      <c r="H113" s="253">
        <v>65.7</v>
      </c>
      <c r="I113" s="118">
        <f t="shared" si="63"/>
        <v>131.4</v>
      </c>
      <c r="J113" s="268">
        <v>96.48</v>
      </c>
      <c r="K113" s="174">
        <f t="shared" si="64"/>
        <v>2.4119999999999999</v>
      </c>
      <c r="L113" s="174">
        <f>D113/K113</f>
        <v>0.82918739635157546</v>
      </c>
      <c r="M113" s="175">
        <f t="shared" si="65"/>
        <v>80</v>
      </c>
      <c r="N113" s="177">
        <f>D113*J113</f>
        <v>192.96</v>
      </c>
      <c r="O113" s="270">
        <f>N113+I113</f>
        <v>324.36</v>
      </c>
      <c r="P113" s="132">
        <f>O113/F113</f>
        <v>162.18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</row>
    <row r="114" spans="1:76" s="25" customFormat="1" ht="15.75">
      <c r="A114" s="19">
        <f>IF(F114&lt;&gt;"",1+MAX($A$8:A113),"")</f>
        <v>94</v>
      </c>
      <c r="B114" s="188"/>
      <c r="C114" s="121" t="s">
        <v>70</v>
      </c>
      <c r="D114" s="120">
        <v>45</v>
      </c>
      <c r="E114" s="119">
        <v>0</v>
      </c>
      <c r="F114" s="120">
        <f t="shared" ref="F114:F116" si="66">(1+E114)*D114</f>
        <v>45</v>
      </c>
      <c r="G114" s="123" t="s">
        <v>34</v>
      </c>
      <c r="H114" s="253">
        <v>17</v>
      </c>
      <c r="I114" s="118">
        <f t="shared" ref="I114:I116" si="67">H114*F114</f>
        <v>765</v>
      </c>
      <c r="J114" s="268">
        <v>44.73</v>
      </c>
      <c r="K114" s="174">
        <f t="shared" ref="K114:K116" si="68">N114/M114</f>
        <v>25.160625</v>
      </c>
      <c r="L114" s="174">
        <f>D114/K114</f>
        <v>1.788508830762352</v>
      </c>
      <c r="M114" s="175">
        <f t="shared" si="65"/>
        <v>80</v>
      </c>
      <c r="N114" s="177">
        <f>D114*J114</f>
        <v>2012.85</v>
      </c>
      <c r="O114" s="270">
        <f>N114+I114</f>
        <v>2777.85</v>
      </c>
      <c r="P114" s="132">
        <f>O114/F114</f>
        <v>61.73</v>
      </c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</row>
    <row r="115" spans="1:76" s="25" customFormat="1" ht="15.75">
      <c r="A115" s="19">
        <f>IF(F115&lt;&gt;"",1+MAX($A$8:A114),"")</f>
        <v>95</v>
      </c>
      <c r="B115" s="188"/>
      <c r="C115" s="121" t="s">
        <v>96</v>
      </c>
      <c r="D115" s="120">
        <v>4</v>
      </c>
      <c r="E115" s="119">
        <v>0</v>
      </c>
      <c r="F115" s="120">
        <f t="shared" ref="F115" si="69">(1+E115)*D115</f>
        <v>4</v>
      </c>
      <c r="G115" s="123" t="s">
        <v>34</v>
      </c>
      <c r="H115" s="253">
        <v>13.68</v>
      </c>
      <c r="I115" s="118">
        <f t="shared" ref="I115" si="70">H115*F115</f>
        <v>54.72</v>
      </c>
      <c r="J115" s="268">
        <v>36</v>
      </c>
      <c r="K115" s="174">
        <f t="shared" ref="K115" si="71">N115/M115</f>
        <v>1.8</v>
      </c>
      <c r="L115" s="174">
        <f>D115/K115</f>
        <v>2.2222222222222223</v>
      </c>
      <c r="M115" s="175">
        <f t="shared" si="65"/>
        <v>80</v>
      </c>
      <c r="N115" s="177">
        <f>D115*J115</f>
        <v>144</v>
      </c>
      <c r="O115" s="270">
        <f>N115+I115</f>
        <v>198.72</v>
      </c>
      <c r="P115" s="132">
        <f>O115/F115</f>
        <v>49.68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</row>
    <row r="116" spans="1:76" s="25" customFormat="1" ht="15.75">
      <c r="A116" s="19">
        <f>IF(F116&lt;&gt;"",1+MAX($A$8:A115),"")</f>
        <v>96</v>
      </c>
      <c r="B116" s="189"/>
      <c r="C116" s="121" t="s">
        <v>164</v>
      </c>
      <c r="D116" s="120">
        <v>1</v>
      </c>
      <c r="E116" s="119">
        <v>0</v>
      </c>
      <c r="F116" s="120">
        <f t="shared" si="66"/>
        <v>1</v>
      </c>
      <c r="G116" s="123" t="s">
        <v>34</v>
      </c>
      <c r="H116" s="253">
        <v>62.8</v>
      </c>
      <c r="I116" s="118">
        <f t="shared" si="67"/>
        <v>62.8</v>
      </c>
      <c r="J116" s="268">
        <v>110.51</v>
      </c>
      <c r="K116" s="174">
        <f t="shared" si="68"/>
        <v>1.381375</v>
      </c>
      <c r="L116" s="174">
        <f>D116/K116</f>
        <v>0.72391638765722555</v>
      </c>
      <c r="M116" s="175">
        <f t="shared" si="65"/>
        <v>80</v>
      </c>
      <c r="N116" s="177">
        <f>D116*J116</f>
        <v>110.51</v>
      </c>
      <c r="O116" s="270">
        <f>N116+I116</f>
        <v>173.31</v>
      </c>
      <c r="P116" s="132">
        <f>O116/F116</f>
        <v>173.31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</row>
    <row r="117" spans="1:76" s="25" customFormat="1" ht="15.75">
      <c r="A117" s="19" t="str">
        <f>IF(F117&lt;&gt;"",1+MAX($A$8:A116),"")</f>
        <v/>
      </c>
      <c r="B117" s="32"/>
      <c r="C117" s="121"/>
      <c r="D117" s="120"/>
      <c r="E117" s="119"/>
      <c r="F117" s="120"/>
      <c r="G117" s="123"/>
      <c r="H117" s="254"/>
      <c r="I117" s="118"/>
      <c r="J117" s="254"/>
      <c r="K117" s="118"/>
      <c r="L117" s="174"/>
      <c r="M117" s="175"/>
      <c r="N117" s="177"/>
      <c r="O117" s="270"/>
      <c r="P117" s="132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</row>
    <row r="118" spans="1:76" s="27" customFormat="1" ht="20.25">
      <c r="A118" s="184" t="str">
        <f>IF(F118&lt;&gt;"",1+MAX($A$8:A117),"")</f>
        <v/>
      </c>
      <c r="B118" s="200" t="s">
        <v>71</v>
      </c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182">
        <v>80</v>
      </c>
      <c r="N118" s="183"/>
      <c r="O118" s="278">
        <f>SUM(O119:O132)</f>
        <v>5336.8782700000002</v>
      </c>
      <c r="P118" s="184"/>
      <c r="Q118" s="24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</row>
    <row r="119" spans="1:76" s="25" customFormat="1" ht="15.75">
      <c r="A119" s="19" t="str">
        <f>IF(F119&lt;&gt;"",1+MAX($A$8:A118),"")</f>
        <v/>
      </c>
      <c r="B119" s="32"/>
      <c r="C119" s="121"/>
      <c r="D119" s="120"/>
      <c r="E119" s="119"/>
      <c r="F119" s="120"/>
      <c r="G119" s="123"/>
      <c r="H119" s="254"/>
      <c r="I119" s="118"/>
      <c r="J119" s="254"/>
      <c r="K119" s="118"/>
      <c r="L119" s="174"/>
      <c r="M119" s="175"/>
      <c r="N119" s="177"/>
      <c r="O119" s="270"/>
      <c r="P119" s="132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</row>
    <row r="120" spans="1:76" s="25" customFormat="1" ht="15.75">
      <c r="A120" s="19" t="str">
        <f>IF(F120&lt;&gt;"",1+MAX($A$8:A119),"")</f>
        <v/>
      </c>
      <c r="B120" s="187" t="s">
        <v>119</v>
      </c>
      <c r="C120" s="52" t="s">
        <v>117</v>
      </c>
      <c r="D120" s="120"/>
      <c r="E120" s="119"/>
      <c r="F120" s="120"/>
      <c r="G120" s="123"/>
      <c r="H120" s="254"/>
      <c r="I120" s="118"/>
      <c r="J120" s="254"/>
      <c r="K120" s="118"/>
      <c r="L120" s="174"/>
      <c r="M120" s="175"/>
      <c r="N120" s="177"/>
      <c r="O120" s="270"/>
      <c r="P120" s="132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</row>
    <row r="121" spans="1:76" s="25" customFormat="1" ht="15.75">
      <c r="A121" s="19">
        <f>IF(F121&lt;&gt;"",1+MAX($A$8:A120),"")</f>
        <v>97</v>
      </c>
      <c r="B121" s="188"/>
      <c r="C121" s="121" t="s">
        <v>171</v>
      </c>
      <c r="D121" s="120">
        <v>151.79</v>
      </c>
      <c r="E121" s="119">
        <v>0</v>
      </c>
      <c r="F121" s="120">
        <f t="shared" ref="F121" si="72">(1+E121)*D121</f>
        <v>151.79</v>
      </c>
      <c r="G121" s="123" t="s">
        <v>35</v>
      </c>
      <c r="H121" s="253">
        <v>1.383</v>
      </c>
      <c r="I121" s="118">
        <f>H121*F121</f>
        <v>209.92556999999999</v>
      </c>
      <c r="J121" s="268">
        <v>2.8099999999999996</v>
      </c>
      <c r="K121" s="174">
        <f t="shared" ref="K121" si="73">N121/M121</f>
        <v>5.3316237499999994</v>
      </c>
      <c r="L121" s="174">
        <f>D121/K121</f>
        <v>28.469750889679716</v>
      </c>
      <c r="M121" s="175">
        <f>M$118</f>
        <v>80</v>
      </c>
      <c r="N121" s="177">
        <f>D121*J121</f>
        <v>426.52989999999994</v>
      </c>
      <c r="O121" s="270">
        <f>N121+I121</f>
        <v>636.45546999999988</v>
      </c>
      <c r="P121" s="132">
        <f>O121/F121</f>
        <v>4.1929999999999996</v>
      </c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</row>
    <row r="122" spans="1:76" s="25" customFormat="1" ht="15.75">
      <c r="A122" s="19">
        <f>IF(F122&lt;&gt;"",1+MAX($A$8:A121),"")</f>
        <v>98</v>
      </c>
      <c r="B122" s="188"/>
      <c r="C122" s="121" t="s">
        <v>165</v>
      </c>
      <c r="D122" s="120">
        <v>40</v>
      </c>
      <c r="E122" s="119">
        <v>0</v>
      </c>
      <c r="F122" s="120">
        <f t="shared" ref="F122:F124" si="74">(1+E122)*D122</f>
        <v>40</v>
      </c>
      <c r="G122" s="123" t="s">
        <v>35</v>
      </c>
      <c r="H122" s="253">
        <v>1.94</v>
      </c>
      <c r="I122" s="118">
        <f t="shared" ref="I122:I124" si="75">H122*F122</f>
        <v>77.599999999999994</v>
      </c>
      <c r="J122" s="268">
        <v>3.25</v>
      </c>
      <c r="K122" s="174">
        <f t="shared" ref="K122:K124" si="76">N122/M122</f>
        <v>1.625</v>
      </c>
      <c r="L122" s="174">
        <f>D122/K122</f>
        <v>24.615384615384617</v>
      </c>
      <c r="M122" s="175">
        <f t="shared" ref="M122:M124" si="77">M$118</f>
        <v>80</v>
      </c>
      <c r="N122" s="177">
        <f>D122*J122</f>
        <v>130</v>
      </c>
      <c r="O122" s="270">
        <f>N122+I122</f>
        <v>207.6</v>
      </c>
      <c r="P122" s="132">
        <f>O122/F122</f>
        <v>5.1899999999999995</v>
      </c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</row>
    <row r="123" spans="1:76" s="25" customFormat="1" ht="15.75">
      <c r="A123" s="19">
        <f>IF(F123&lt;&gt;"",1+MAX($A$8:A122),"")</f>
        <v>99</v>
      </c>
      <c r="B123" s="188"/>
      <c r="C123" s="121" t="s">
        <v>172</v>
      </c>
      <c r="D123" s="120">
        <v>253.28</v>
      </c>
      <c r="E123" s="119">
        <v>0</v>
      </c>
      <c r="F123" s="120">
        <f t="shared" si="74"/>
        <v>253.28</v>
      </c>
      <c r="G123" s="123" t="s">
        <v>35</v>
      </c>
      <c r="H123" s="253">
        <v>3.6399999999999997</v>
      </c>
      <c r="I123" s="118">
        <f t="shared" si="75"/>
        <v>921.93919999999991</v>
      </c>
      <c r="J123" s="268">
        <v>4.13</v>
      </c>
      <c r="K123" s="174">
        <f t="shared" si="76"/>
        <v>13.075579999999999</v>
      </c>
      <c r="L123" s="174">
        <f>D123/K123</f>
        <v>19.370460048426153</v>
      </c>
      <c r="M123" s="175">
        <f t="shared" si="77"/>
        <v>80</v>
      </c>
      <c r="N123" s="177">
        <f>D123*J123</f>
        <v>1046.0463999999999</v>
      </c>
      <c r="O123" s="270">
        <f>N123+I123</f>
        <v>1967.9856</v>
      </c>
      <c r="P123" s="132">
        <f>O123/F123</f>
        <v>7.77</v>
      </c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</row>
    <row r="124" spans="1:76" s="25" customFormat="1" ht="15.75">
      <c r="A124" s="19">
        <f>IF(F124&lt;&gt;"",1+MAX($A$8:A123),"")</f>
        <v>100</v>
      </c>
      <c r="B124" s="188"/>
      <c r="C124" s="121" t="s">
        <v>173</v>
      </c>
      <c r="D124" s="120">
        <v>11.67</v>
      </c>
      <c r="E124" s="119">
        <v>0</v>
      </c>
      <c r="F124" s="120">
        <f t="shared" si="74"/>
        <v>11.67</v>
      </c>
      <c r="G124" s="123" t="s">
        <v>35</v>
      </c>
      <c r="H124" s="253">
        <v>7.89</v>
      </c>
      <c r="I124" s="118">
        <f t="shared" si="75"/>
        <v>92.076299999999989</v>
      </c>
      <c r="J124" s="268">
        <v>5.27</v>
      </c>
      <c r="K124" s="174">
        <f t="shared" si="76"/>
        <v>0.76876124999999995</v>
      </c>
      <c r="L124" s="174">
        <f>D124/K124</f>
        <v>15.180265654648958</v>
      </c>
      <c r="M124" s="175">
        <f t="shared" si="77"/>
        <v>80</v>
      </c>
      <c r="N124" s="177">
        <f>D124*J124</f>
        <v>61.500899999999994</v>
      </c>
      <c r="O124" s="270">
        <f>N124+I124</f>
        <v>153.57719999999998</v>
      </c>
      <c r="P124" s="132">
        <f>O124/F124</f>
        <v>13.159999999999998</v>
      </c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</row>
    <row r="125" spans="1:76" s="25" customFormat="1" ht="31.5">
      <c r="A125" s="19" t="str">
        <f>IF(F125&lt;&gt;"",1+MAX($A$8:A124),"")</f>
        <v/>
      </c>
      <c r="B125" s="188"/>
      <c r="C125" s="186" t="s">
        <v>166</v>
      </c>
      <c r="D125" s="120"/>
      <c r="E125" s="119"/>
      <c r="F125" s="120"/>
      <c r="G125" s="123"/>
      <c r="H125" s="254"/>
      <c r="I125" s="118"/>
      <c r="J125" s="261"/>
      <c r="K125" s="185"/>
      <c r="L125" s="174"/>
      <c r="M125" s="175"/>
      <c r="N125" s="177"/>
      <c r="O125" s="270"/>
      <c r="P125" s="132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</row>
    <row r="126" spans="1:76" s="25" customFormat="1" ht="15.4" customHeight="1">
      <c r="A126" s="19" t="str">
        <f>IF(F126&lt;&gt;"",1+MAX($A$8:A125),"")</f>
        <v/>
      </c>
      <c r="B126" s="188"/>
      <c r="C126" s="122" t="s">
        <v>72</v>
      </c>
      <c r="D126" s="120"/>
      <c r="E126" s="119"/>
      <c r="F126" s="120"/>
      <c r="G126" s="123"/>
      <c r="H126" s="254"/>
      <c r="I126" s="118"/>
      <c r="J126" s="254"/>
      <c r="K126" s="118"/>
      <c r="L126" s="174"/>
      <c r="M126" s="175"/>
      <c r="N126" s="177"/>
      <c r="O126" s="270"/>
      <c r="P126" s="132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</row>
    <row r="127" spans="1:76" s="25" customFormat="1" ht="15.75">
      <c r="A127" s="19">
        <f>IF(F127&lt;&gt;"",1+MAX($A$8:A126),"")</f>
        <v>101</v>
      </c>
      <c r="B127" s="188"/>
      <c r="C127" s="121" t="s">
        <v>101</v>
      </c>
      <c r="D127" s="120">
        <v>16</v>
      </c>
      <c r="E127" s="119">
        <v>0</v>
      </c>
      <c r="F127" s="120">
        <f t="shared" ref="F127" si="78">(1+E127)*D127</f>
        <v>16</v>
      </c>
      <c r="G127" s="123" t="s">
        <v>34</v>
      </c>
      <c r="H127" s="253">
        <v>18.5</v>
      </c>
      <c r="I127" s="118">
        <f t="shared" ref="I127" si="79">H127*F127</f>
        <v>296</v>
      </c>
      <c r="J127" s="268">
        <v>48.68</v>
      </c>
      <c r="K127" s="174">
        <f t="shared" ref="K127" si="80">N127/M127</f>
        <v>9.7360000000000007</v>
      </c>
      <c r="L127" s="174">
        <f>D127/K127</f>
        <v>1.6433853738701725</v>
      </c>
      <c r="M127" s="175">
        <f>M$118</f>
        <v>80</v>
      </c>
      <c r="N127" s="177">
        <f>D127*J127</f>
        <v>778.88</v>
      </c>
      <c r="O127" s="270">
        <f>N127+I127</f>
        <v>1074.8800000000001</v>
      </c>
      <c r="P127" s="132">
        <f>O127/F127</f>
        <v>67.180000000000007</v>
      </c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</row>
    <row r="128" spans="1:76" s="25" customFormat="1" ht="15.75">
      <c r="A128" s="19">
        <f>IF(F128&lt;&gt;"",1+MAX($A$8:A127),"")</f>
        <v>102</v>
      </c>
      <c r="B128" s="188"/>
      <c r="C128" s="121" t="s">
        <v>102</v>
      </c>
      <c r="D128" s="120">
        <v>1</v>
      </c>
      <c r="E128" s="119">
        <v>0</v>
      </c>
      <c r="F128" s="120">
        <f t="shared" ref="F128" si="81">(1+E128)*D128</f>
        <v>1</v>
      </c>
      <c r="G128" s="123" t="s">
        <v>34</v>
      </c>
      <c r="H128" s="253">
        <v>218.1</v>
      </c>
      <c r="I128" s="118">
        <f t="shared" ref="I128" si="82">H128*F128</f>
        <v>218.1</v>
      </c>
      <c r="J128" s="268">
        <v>118.41000000000001</v>
      </c>
      <c r="K128" s="174">
        <f t="shared" ref="K128" si="83">N128/M128</f>
        <v>1.4801250000000001</v>
      </c>
      <c r="L128" s="174">
        <f>D128/K128</f>
        <v>0.67561861329279616</v>
      </c>
      <c r="M128" s="175">
        <f>M$118</f>
        <v>80</v>
      </c>
      <c r="N128" s="177">
        <f>D128*J128</f>
        <v>118.41000000000001</v>
      </c>
      <c r="O128" s="270">
        <f>N128+I128</f>
        <v>336.51</v>
      </c>
      <c r="P128" s="132">
        <f>O128/F128</f>
        <v>336.51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</row>
    <row r="129" spans="1:409" s="25" customFormat="1" ht="15.75">
      <c r="A129" s="19">
        <f>IF(F129&lt;&gt;"",1+MAX($A$8:A128),"")</f>
        <v>103</v>
      </c>
      <c r="B129" s="188"/>
      <c r="C129" s="121" t="s">
        <v>103</v>
      </c>
      <c r="D129" s="120">
        <v>1</v>
      </c>
      <c r="E129" s="119">
        <v>0</v>
      </c>
      <c r="F129" s="120">
        <f t="shared" ref="F129" si="84">(1+E129)*D129</f>
        <v>1</v>
      </c>
      <c r="G129" s="123" t="s">
        <v>34</v>
      </c>
      <c r="H129" s="253">
        <v>45.2</v>
      </c>
      <c r="I129" s="118">
        <f t="shared" ref="I129" si="85">H129*F129</f>
        <v>45.2</v>
      </c>
      <c r="J129" s="268">
        <v>96.48</v>
      </c>
      <c r="K129" s="174">
        <f t="shared" ref="K129" si="86">N129/M129</f>
        <v>1.206</v>
      </c>
      <c r="L129" s="174">
        <f>D129/K129</f>
        <v>0.82918739635157546</v>
      </c>
      <c r="M129" s="175">
        <f>M$118</f>
        <v>80</v>
      </c>
      <c r="N129" s="177">
        <f>D129*J129</f>
        <v>96.48</v>
      </c>
      <c r="O129" s="270">
        <f>N129+I129</f>
        <v>141.68</v>
      </c>
      <c r="P129" s="132">
        <f>O129/F129</f>
        <v>141.68</v>
      </c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</row>
    <row r="130" spans="1:409" s="25" customFormat="1" ht="15.75">
      <c r="A130" s="19">
        <f>IF(F130&lt;&gt;"",1+MAX($A$8:A129),"")</f>
        <v>104</v>
      </c>
      <c r="B130" s="188"/>
      <c r="C130" s="121" t="s">
        <v>104</v>
      </c>
      <c r="D130" s="120">
        <v>1</v>
      </c>
      <c r="E130" s="119">
        <v>0</v>
      </c>
      <c r="F130" s="120">
        <f t="shared" ref="F130" si="87">(1+E130)*D130</f>
        <v>1</v>
      </c>
      <c r="G130" s="123" t="s">
        <v>34</v>
      </c>
      <c r="H130" s="253">
        <v>284.95</v>
      </c>
      <c r="I130" s="118">
        <f t="shared" ref="I130" si="88">H130*F130</f>
        <v>284.95</v>
      </c>
      <c r="J130" s="268">
        <v>197.34</v>
      </c>
      <c r="K130" s="174">
        <f t="shared" ref="K130" si="89">N130/M130</f>
        <v>2.4667500000000002</v>
      </c>
      <c r="L130" s="174">
        <f>D130/K130</f>
        <v>0.40539170973953581</v>
      </c>
      <c r="M130" s="175">
        <f>M$118</f>
        <v>80</v>
      </c>
      <c r="N130" s="177">
        <f>D130*J130</f>
        <v>197.34</v>
      </c>
      <c r="O130" s="270">
        <f>N130+I130</f>
        <v>482.28999999999996</v>
      </c>
      <c r="P130" s="132">
        <f>O130/F130</f>
        <v>482.28999999999996</v>
      </c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</row>
    <row r="131" spans="1:409" s="25" customFormat="1" ht="15.75">
      <c r="A131" s="19">
        <f>IF(F131&lt;&gt;"",1+MAX($A$8:A130),"")</f>
        <v>105</v>
      </c>
      <c r="B131" s="189"/>
      <c r="C131" s="121" t="s">
        <v>73</v>
      </c>
      <c r="D131" s="120">
        <v>5</v>
      </c>
      <c r="E131" s="119">
        <v>0</v>
      </c>
      <c r="F131" s="120">
        <f t="shared" ref="F131" si="90">(1+E131)*D131</f>
        <v>5</v>
      </c>
      <c r="G131" s="123" t="s">
        <v>34</v>
      </c>
      <c r="H131" s="253">
        <v>18.5</v>
      </c>
      <c r="I131" s="118">
        <f t="shared" ref="I131" si="91">H131*F131</f>
        <v>92.5</v>
      </c>
      <c r="J131" s="268">
        <v>48.68</v>
      </c>
      <c r="K131" s="174">
        <f t="shared" ref="K131" si="92">N131/M131</f>
        <v>3.0425</v>
      </c>
      <c r="L131" s="174">
        <f>D131/K131</f>
        <v>1.6433853738701725</v>
      </c>
      <c r="M131" s="175">
        <f>M$118</f>
        <v>80</v>
      </c>
      <c r="N131" s="177">
        <f>D131*J131</f>
        <v>243.4</v>
      </c>
      <c r="O131" s="270">
        <f>N131+I131</f>
        <v>335.9</v>
      </c>
      <c r="P131" s="132">
        <f>O131/F131</f>
        <v>67.179999999999993</v>
      </c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</row>
    <row r="132" spans="1:409" s="25" customFormat="1" ht="15.75">
      <c r="A132" s="19" t="str">
        <f>IF(F132&lt;&gt;"",1+MAX($A$8:A131),"")</f>
        <v/>
      </c>
      <c r="B132" s="32"/>
      <c r="C132" s="121"/>
      <c r="D132" s="120"/>
      <c r="E132" s="119"/>
      <c r="F132" s="120"/>
      <c r="G132" s="123"/>
      <c r="H132" s="254"/>
      <c r="I132" s="118"/>
      <c r="J132" s="261"/>
      <c r="K132" s="185"/>
      <c r="L132" s="174"/>
      <c r="M132" s="175"/>
      <c r="N132" s="177"/>
      <c r="O132" s="270"/>
      <c r="P132" s="132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</row>
    <row r="133" spans="1:409" s="27" customFormat="1" ht="20.25">
      <c r="A133" s="184" t="str">
        <f>IF(F133&lt;&gt;"",1+MAX($A$8:A132),"")</f>
        <v/>
      </c>
      <c r="B133" s="200" t="s">
        <v>74</v>
      </c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182">
        <v>80</v>
      </c>
      <c r="N133" s="183"/>
      <c r="O133" s="278">
        <f>SUM(O134:O140)</f>
        <v>3027.13</v>
      </c>
      <c r="P133" s="184"/>
      <c r="Q133" s="24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</row>
    <row r="134" spans="1:409" s="25" customFormat="1" ht="15.75">
      <c r="A134" s="19" t="str">
        <f>IF(F134&lt;&gt;"",1+MAX($A$8:A133),"")</f>
        <v/>
      </c>
      <c r="B134" s="32"/>
      <c r="C134" s="121"/>
      <c r="D134" s="120"/>
      <c r="E134" s="119"/>
      <c r="F134" s="120"/>
      <c r="G134" s="123"/>
      <c r="H134" s="254"/>
      <c r="I134" s="118"/>
      <c r="J134" s="254"/>
      <c r="K134" s="118"/>
      <c r="L134" s="174"/>
      <c r="M134" s="175"/>
      <c r="N134" s="177"/>
      <c r="O134" s="176"/>
      <c r="P134" s="132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</row>
    <row r="135" spans="1:409" s="25" customFormat="1" ht="15.4" customHeight="1">
      <c r="A135" s="19" t="str">
        <f>IF(F135&lt;&gt;"",1+MAX($A$8:A134),"")</f>
        <v/>
      </c>
      <c r="B135" s="202" t="s">
        <v>119</v>
      </c>
      <c r="C135" s="122" t="s">
        <v>132</v>
      </c>
      <c r="D135" s="120"/>
      <c r="E135" s="119"/>
      <c r="F135" s="120"/>
      <c r="G135" s="123"/>
      <c r="H135" s="254"/>
      <c r="I135" s="118"/>
      <c r="J135" s="254"/>
      <c r="K135" s="118"/>
      <c r="L135" s="174"/>
      <c r="M135" s="175"/>
      <c r="N135" s="177"/>
      <c r="O135" s="176"/>
      <c r="P135" s="132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</row>
    <row r="136" spans="1:409" s="25" customFormat="1" ht="15.75">
      <c r="A136" s="19">
        <f>IF(F136&lt;&gt;"",1+MAX($A$8:A135),"")</f>
        <v>106</v>
      </c>
      <c r="B136" s="188"/>
      <c r="C136" s="121" t="s">
        <v>97</v>
      </c>
      <c r="D136" s="120">
        <v>6</v>
      </c>
      <c r="E136" s="119">
        <v>0</v>
      </c>
      <c r="F136" s="120">
        <f t="shared" ref="F136:F137" si="93">(1+E136)*D136</f>
        <v>6</v>
      </c>
      <c r="G136" s="123" t="s">
        <v>34</v>
      </c>
      <c r="H136" s="253">
        <v>85.2</v>
      </c>
      <c r="I136" s="118">
        <f t="shared" ref="I136:I137" si="94">H136*F136</f>
        <v>511.20000000000005</v>
      </c>
      <c r="J136" s="268">
        <v>124.54</v>
      </c>
      <c r="K136" s="174">
        <f t="shared" ref="K136:K137" si="95">N136/M136</f>
        <v>9.3405000000000005</v>
      </c>
      <c r="L136" s="174">
        <f>D136/K136</f>
        <v>0.64236389914886782</v>
      </c>
      <c r="M136" s="175">
        <f>M$133</f>
        <v>80</v>
      </c>
      <c r="N136" s="177">
        <f>D136*J136</f>
        <v>747.24</v>
      </c>
      <c r="O136" s="176">
        <f>N136+I136</f>
        <v>1258.44</v>
      </c>
      <c r="P136" s="132">
        <f>O136/F136</f>
        <v>209.74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</row>
    <row r="137" spans="1:409" s="25" customFormat="1" ht="15.75">
      <c r="A137" s="19">
        <f>IF(F137&lt;&gt;"",1+MAX($A$8:A136),"")</f>
        <v>107</v>
      </c>
      <c r="B137" s="188"/>
      <c r="C137" s="121" t="s">
        <v>98</v>
      </c>
      <c r="D137" s="120">
        <v>6</v>
      </c>
      <c r="E137" s="119">
        <v>0</v>
      </c>
      <c r="F137" s="120">
        <f t="shared" si="93"/>
        <v>6</v>
      </c>
      <c r="G137" s="123" t="s">
        <v>34</v>
      </c>
      <c r="H137" s="253">
        <v>63.14</v>
      </c>
      <c r="I137" s="118">
        <f t="shared" si="94"/>
        <v>378.84000000000003</v>
      </c>
      <c r="J137" s="268">
        <v>112.27000000000001</v>
      </c>
      <c r="K137" s="174">
        <f t="shared" si="95"/>
        <v>8.4202500000000011</v>
      </c>
      <c r="L137" s="174">
        <f>D137/K137</f>
        <v>0.71256791662955365</v>
      </c>
      <c r="M137" s="175">
        <f t="shared" ref="M137" si="96">M$133</f>
        <v>80</v>
      </c>
      <c r="N137" s="177">
        <f>D137*J137</f>
        <v>673.62000000000012</v>
      </c>
      <c r="O137" s="176">
        <f>N137+I137</f>
        <v>1052.46</v>
      </c>
      <c r="P137" s="132">
        <f>O137/F137</f>
        <v>175.41</v>
      </c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</row>
    <row r="138" spans="1:409" s="25" customFormat="1" ht="15.4" customHeight="1">
      <c r="A138" s="19" t="str">
        <f>IF(F138&lt;&gt;"",1+MAX($A$8:A137),"")</f>
        <v/>
      </c>
      <c r="B138" s="188"/>
      <c r="C138" s="122" t="s">
        <v>133</v>
      </c>
      <c r="D138" s="120"/>
      <c r="E138" s="119"/>
      <c r="F138" s="120"/>
      <c r="G138" s="123"/>
      <c r="H138" s="254"/>
      <c r="I138" s="118"/>
      <c r="J138" s="254"/>
      <c r="K138" s="118"/>
      <c r="L138" s="174"/>
      <c r="M138" s="175"/>
      <c r="N138" s="177"/>
      <c r="O138" s="176"/>
      <c r="P138" s="132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</row>
    <row r="139" spans="1:409" s="25" customFormat="1" ht="31.5">
      <c r="A139" s="19">
        <f>IF(F139&lt;&gt;"",1+MAX($A$8:A138),"")</f>
        <v>108</v>
      </c>
      <c r="B139" s="188"/>
      <c r="C139" s="121" t="s">
        <v>99</v>
      </c>
      <c r="D139" s="120">
        <v>2</v>
      </c>
      <c r="E139" s="119">
        <v>0</v>
      </c>
      <c r="F139" s="120">
        <f t="shared" ref="F139:F140" si="97">(1+E139)*D139</f>
        <v>2</v>
      </c>
      <c r="G139" s="123" t="s">
        <v>34</v>
      </c>
      <c r="H139" s="253">
        <v>89</v>
      </c>
      <c r="I139" s="118">
        <f t="shared" ref="I139:I140" si="98">H139*F139</f>
        <v>178</v>
      </c>
      <c r="J139" s="268">
        <v>100.86</v>
      </c>
      <c r="K139" s="174">
        <f t="shared" ref="K139:K140" si="99">N139/M139</f>
        <v>2.5215000000000001</v>
      </c>
      <c r="L139" s="174">
        <f>D139/K139</f>
        <v>0.79317866349395194</v>
      </c>
      <c r="M139" s="175">
        <f>M$133</f>
        <v>80</v>
      </c>
      <c r="N139" s="177">
        <f>D139*J139</f>
        <v>201.72</v>
      </c>
      <c r="O139" s="176">
        <f>N139+I139</f>
        <v>379.72</v>
      </c>
      <c r="P139" s="132">
        <f>O139/F139</f>
        <v>189.86</v>
      </c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</row>
    <row r="140" spans="1:409" s="25" customFormat="1" ht="15.75">
      <c r="A140" s="19">
        <f>IF(F140&lt;&gt;"",1+MAX($A$8:A139),"")</f>
        <v>109</v>
      </c>
      <c r="B140" s="189"/>
      <c r="C140" s="121" t="s">
        <v>100</v>
      </c>
      <c r="D140" s="120">
        <v>1</v>
      </c>
      <c r="E140" s="119">
        <v>0</v>
      </c>
      <c r="F140" s="120">
        <f t="shared" si="97"/>
        <v>1</v>
      </c>
      <c r="G140" s="123" t="s">
        <v>34</v>
      </c>
      <c r="H140" s="253">
        <v>218.1</v>
      </c>
      <c r="I140" s="118">
        <f t="shared" si="98"/>
        <v>218.1</v>
      </c>
      <c r="J140" s="268">
        <v>118.41000000000001</v>
      </c>
      <c r="K140" s="174">
        <f t="shared" si="99"/>
        <v>1.4801250000000001</v>
      </c>
      <c r="L140" s="174">
        <f>D140/K140</f>
        <v>0.67561861329279616</v>
      </c>
      <c r="M140" s="175">
        <f>M$133</f>
        <v>80</v>
      </c>
      <c r="N140" s="177">
        <f>D140*J140</f>
        <v>118.41000000000001</v>
      </c>
      <c r="O140" s="176">
        <f>N140+I140</f>
        <v>336.51</v>
      </c>
      <c r="P140" s="132">
        <f>O140/F140</f>
        <v>336.51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</row>
    <row r="141" spans="1:409" s="25" customFormat="1" ht="15.75">
      <c r="A141" s="19" t="str">
        <f>IF(F141&lt;&gt;"",1+MAX($A$8:A140),"")</f>
        <v/>
      </c>
      <c r="B141" s="32"/>
      <c r="C141" s="35"/>
      <c r="D141" s="21"/>
      <c r="E141" s="20"/>
      <c r="F141" s="21"/>
      <c r="G141" s="125"/>
      <c r="H141" s="253"/>
      <c r="I141" s="22"/>
      <c r="J141" s="260"/>
      <c r="K141" s="128"/>
      <c r="L141" s="128"/>
      <c r="M141" s="129"/>
      <c r="N141" s="130"/>
      <c r="O141" s="131"/>
      <c r="P141" s="132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</row>
    <row r="142" spans="1:409" s="24" customFormat="1" ht="21" thickBot="1">
      <c r="A142" s="196" t="s">
        <v>36</v>
      </c>
      <c r="B142" s="197"/>
      <c r="C142" s="197"/>
      <c r="D142" s="28"/>
      <c r="E142" s="28"/>
      <c r="F142" s="28"/>
      <c r="G142" s="126"/>
      <c r="H142" s="255"/>
      <c r="I142" s="50"/>
      <c r="J142" s="255"/>
      <c r="K142" s="190" t="s">
        <v>37</v>
      </c>
      <c r="L142" s="191"/>
      <c r="M142" s="191"/>
      <c r="N142" s="191"/>
      <c r="O142" s="192"/>
      <c r="P142" s="143">
        <f>SUM(O7:O141)/2</f>
        <v>346366.012697</v>
      </c>
      <c r="Q142" s="26"/>
    </row>
    <row r="143" spans="1:409" s="24" customFormat="1" ht="15.75" customHeight="1" thickBot="1">
      <c r="A143" s="205" t="s">
        <v>38</v>
      </c>
      <c r="B143" s="206"/>
      <c r="C143" s="206"/>
      <c r="D143" s="28"/>
      <c r="E143" s="28"/>
      <c r="F143" s="28"/>
      <c r="G143" s="126"/>
      <c r="H143" s="255"/>
      <c r="I143" s="50"/>
      <c r="J143" s="255"/>
      <c r="K143" s="36"/>
      <c r="L143" s="37"/>
      <c r="M143" s="37"/>
      <c r="N143" s="37"/>
      <c r="O143" s="37"/>
      <c r="P143" s="38"/>
      <c r="Q143" s="26"/>
    </row>
    <row r="144" spans="1:409" ht="18" customHeight="1">
      <c r="A144" s="207"/>
      <c r="B144" s="208"/>
      <c r="C144" s="208"/>
      <c r="D144" s="28"/>
      <c r="E144" s="28"/>
      <c r="F144" s="28"/>
      <c r="G144" s="126"/>
      <c r="H144" s="255"/>
      <c r="I144" s="50"/>
      <c r="J144" s="255"/>
      <c r="K144" s="193" t="s">
        <v>39</v>
      </c>
      <c r="L144" s="194"/>
      <c r="M144" s="194"/>
      <c r="N144" s="194"/>
      <c r="O144" s="194"/>
      <c r="P144" s="195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  <c r="IM144" s="39"/>
      <c r="IN144" s="39"/>
      <c r="IO144" s="39"/>
      <c r="IP144" s="39"/>
      <c r="IQ144" s="39"/>
      <c r="IR144" s="39"/>
      <c r="IS144" s="39"/>
      <c r="IT144" s="39"/>
      <c r="IU144" s="39"/>
      <c r="IV144" s="39"/>
      <c r="IW144" s="39"/>
      <c r="IX144" s="39"/>
      <c r="IY144" s="39"/>
      <c r="IZ144" s="39"/>
      <c r="JA144" s="39"/>
      <c r="JB144" s="39"/>
      <c r="JC144" s="39"/>
      <c r="JD144" s="39"/>
      <c r="JE144" s="39"/>
      <c r="JF144" s="39"/>
      <c r="JG144" s="39"/>
      <c r="JH144" s="39"/>
      <c r="JI144" s="39"/>
      <c r="JJ144" s="39"/>
      <c r="JK144" s="39"/>
      <c r="JL144" s="39"/>
      <c r="JM144" s="39"/>
      <c r="JN144" s="39"/>
      <c r="JO144" s="39"/>
      <c r="JP144" s="39"/>
      <c r="JQ144" s="39"/>
      <c r="JR144" s="39"/>
      <c r="JS144" s="39"/>
      <c r="JT144" s="39"/>
      <c r="JU144" s="39"/>
      <c r="JV144" s="39"/>
      <c r="JW144" s="39"/>
      <c r="JX144" s="39"/>
      <c r="JY144" s="39"/>
      <c r="JZ144" s="39"/>
      <c r="KA144" s="39"/>
      <c r="KB144" s="39"/>
      <c r="KC144" s="39"/>
      <c r="KD144" s="39"/>
      <c r="KE144" s="39"/>
      <c r="KF144" s="39"/>
      <c r="KG144" s="39"/>
      <c r="KH144" s="39"/>
      <c r="KI144" s="39"/>
      <c r="KJ144" s="39"/>
      <c r="KK144" s="39"/>
      <c r="KL144" s="39"/>
      <c r="KM144" s="39"/>
      <c r="KN144" s="39"/>
      <c r="KO144" s="39"/>
      <c r="KP144" s="39"/>
      <c r="KQ144" s="39"/>
      <c r="KR144" s="39"/>
      <c r="KS144" s="39"/>
      <c r="KT144" s="39"/>
      <c r="KU144" s="39"/>
      <c r="KV144" s="39"/>
      <c r="KW144" s="39"/>
      <c r="KX144" s="39"/>
      <c r="KY144" s="39"/>
      <c r="KZ144" s="39"/>
      <c r="LA144" s="39"/>
      <c r="LB144" s="39"/>
      <c r="LC144" s="39"/>
      <c r="LD144" s="39"/>
      <c r="LE144" s="39"/>
      <c r="LF144" s="39"/>
      <c r="LG144" s="39"/>
      <c r="LH144" s="39"/>
      <c r="LI144" s="39"/>
      <c r="LJ144" s="39"/>
      <c r="LK144" s="39"/>
      <c r="LL144" s="39"/>
      <c r="LM144" s="39"/>
      <c r="LN144" s="39"/>
      <c r="LO144" s="39"/>
      <c r="LP144" s="39"/>
      <c r="LQ144" s="39"/>
      <c r="LR144" s="39"/>
      <c r="LS144" s="39"/>
      <c r="LT144" s="39"/>
      <c r="LU144" s="39"/>
      <c r="LV144" s="39"/>
      <c r="LW144" s="39"/>
      <c r="LX144" s="39"/>
      <c r="LY144" s="39"/>
      <c r="LZ144" s="39"/>
      <c r="MA144" s="39"/>
      <c r="MB144" s="39"/>
      <c r="MC144" s="39"/>
      <c r="MD144" s="39"/>
      <c r="ME144" s="39"/>
      <c r="MF144" s="39"/>
      <c r="MG144" s="39"/>
      <c r="MH144" s="39"/>
      <c r="MI144" s="39"/>
      <c r="MJ144" s="39"/>
      <c r="MK144" s="39"/>
      <c r="ML144" s="39"/>
      <c r="MM144" s="39"/>
      <c r="MN144" s="39"/>
      <c r="MO144" s="39"/>
      <c r="MP144" s="39"/>
      <c r="MQ144" s="39"/>
      <c r="MR144" s="39"/>
      <c r="MS144" s="39"/>
      <c r="MT144" s="39"/>
      <c r="MU144" s="39"/>
      <c r="MV144" s="39"/>
      <c r="MW144" s="39"/>
      <c r="MX144" s="39"/>
      <c r="MY144" s="39"/>
      <c r="MZ144" s="39"/>
      <c r="NA144" s="39"/>
      <c r="NB144" s="39"/>
      <c r="NC144" s="39"/>
      <c r="ND144" s="39"/>
      <c r="NE144" s="39"/>
      <c r="NF144" s="39"/>
      <c r="NG144" s="39"/>
      <c r="NH144" s="39"/>
      <c r="NI144" s="39"/>
      <c r="NJ144" s="39"/>
      <c r="NK144" s="39"/>
      <c r="NL144" s="39"/>
      <c r="NM144" s="39"/>
      <c r="NN144" s="39"/>
      <c r="NO144" s="39"/>
      <c r="NP144" s="39"/>
      <c r="NQ144" s="39"/>
      <c r="NR144" s="39"/>
      <c r="NS144" s="39"/>
      <c r="NT144" s="39"/>
      <c r="NU144" s="39"/>
      <c r="NV144" s="39"/>
      <c r="NW144" s="39"/>
      <c r="NX144" s="39"/>
      <c r="NY144" s="39"/>
      <c r="NZ144" s="39"/>
      <c r="OA144" s="39"/>
      <c r="OB144" s="39"/>
      <c r="OC144" s="39"/>
      <c r="OD144" s="39"/>
      <c r="OE144" s="39"/>
      <c r="OF144" s="39"/>
      <c r="OG144" s="39"/>
      <c r="OH144" s="39"/>
      <c r="OI144" s="39"/>
      <c r="OJ144" s="39"/>
      <c r="OK144" s="39"/>
      <c r="OL144" s="39"/>
      <c r="OM144" s="39"/>
      <c r="ON144" s="39"/>
      <c r="OO144" s="39"/>
      <c r="OP144" s="39"/>
      <c r="OQ144" s="39"/>
      <c r="OR144" s="39"/>
      <c r="OS144" s="39"/>
    </row>
    <row r="145" spans="1:409" ht="15.75">
      <c r="A145" s="205"/>
      <c r="B145" s="206"/>
      <c r="C145" s="206"/>
      <c r="D145" s="148"/>
      <c r="E145" s="147"/>
      <c r="F145" s="147"/>
      <c r="G145" s="126"/>
      <c r="H145" s="255"/>
      <c r="I145" s="50"/>
      <c r="J145" s="255"/>
      <c r="K145" s="209" t="s">
        <v>15</v>
      </c>
      <c r="L145" s="210"/>
      <c r="M145" s="211"/>
      <c r="N145" s="138">
        <v>0.1</v>
      </c>
      <c r="O145" s="138"/>
      <c r="P145" s="275">
        <f>P142*N145</f>
        <v>34636.601269700004</v>
      </c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  <c r="IM145" s="39"/>
      <c r="IN145" s="39"/>
      <c r="IO145" s="39"/>
      <c r="IP145" s="39"/>
      <c r="IQ145" s="39"/>
      <c r="IR145" s="39"/>
      <c r="IS145" s="39"/>
      <c r="IT145" s="39"/>
      <c r="IU145" s="39"/>
      <c r="IV145" s="39"/>
      <c r="IW145" s="39"/>
      <c r="IX145" s="39"/>
      <c r="IY145" s="39"/>
      <c r="IZ145" s="39"/>
      <c r="JA145" s="39"/>
      <c r="JB145" s="39"/>
      <c r="JC145" s="39"/>
      <c r="JD145" s="39"/>
      <c r="JE145" s="39"/>
      <c r="JF145" s="39"/>
      <c r="JG145" s="39"/>
      <c r="JH145" s="39"/>
      <c r="JI145" s="39"/>
      <c r="JJ145" s="39"/>
      <c r="JK145" s="39"/>
      <c r="JL145" s="39"/>
      <c r="JM145" s="39"/>
      <c r="JN145" s="39"/>
      <c r="JO145" s="39"/>
      <c r="JP145" s="39"/>
      <c r="JQ145" s="39"/>
      <c r="JR145" s="39"/>
      <c r="JS145" s="39"/>
      <c r="JT145" s="39"/>
      <c r="JU145" s="39"/>
      <c r="JV145" s="39"/>
      <c r="JW145" s="39"/>
      <c r="JX145" s="39"/>
      <c r="JY145" s="39"/>
      <c r="JZ145" s="39"/>
      <c r="KA145" s="39"/>
      <c r="KB145" s="39"/>
      <c r="KC145" s="39"/>
      <c r="KD145" s="39"/>
      <c r="KE145" s="39"/>
      <c r="KF145" s="39"/>
      <c r="KG145" s="39"/>
      <c r="KH145" s="39"/>
      <c r="KI145" s="39"/>
      <c r="KJ145" s="39"/>
      <c r="KK145" s="39"/>
      <c r="KL145" s="39"/>
      <c r="KM145" s="39"/>
      <c r="KN145" s="39"/>
      <c r="KO145" s="39"/>
      <c r="KP145" s="39"/>
      <c r="KQ145" s="39"/>
      <c r="KR145" s="39"/>
      <c r="KS145" s="39"/>
      <c r="KT145" s="39"/>
      <c r="KU145" s="39"/>
      <c r="KV145" s="39"/>
      <c r="KW145" s="39"/>
      <c r="KX145" s="39"/>
      <c r="KY145" s="39"/>
      <c r="KZ145" s="39"/>
      <c r="LA145" s="39"/>
      <c r="LB145" s="39"/>
      <c r="LC145" s="39"/>
      <c r="LD145" s="39"/>
      <c r="LE145" s="39"/>
      <c r="LF145" s="39"/>
      <c r="LG145" s="39"/>
      <c r="LH145" s="39"/>
      <c r="LI145" s="39"/>
      <c r="LJ145" s="39"/>
      <c r="LK145" s="39"/>
      <c r="LL145" s="39"/>
      <c r="LM145" s="39"/>
      <c r="LN145" s="39"/>
      <c r="LO145" s="39"/>
      <c r="LP145" s="39"/>
      <c r="LQ145" s="39"/>
      <c r="LR145" s="39"/>
      <c r="LS145" s="39"/>
      <c r="LT145" s="39"/>
      <c r="LU145" s="39"/>
      <c r="LV145" s="39"/>
      <c r="LW145" s="39"/>
      <c r="LX145" s="39"/>
      <c r="LY145" s="39"/>
      <c r="LZ145" s="39"/>
      <c r="MA145" s="39"/>
      <c r="MB145" s="39"/>
      <c r="MC145" s="39"/>
      <c r="MD145" s="39"/>
      <c r="ME145" s="39"/>
      <c r="MF145" s="39"/>
      <c r="MG145" s="39"/>
      <c r="MH145" s="39"/>
      <c r="MI145" s="39"/>
      <c r="MJ145" s="39"/>
      <c r="MK145" s="39"/>
      <c r="ML145" s="39"/>
      <c r="MM145" s="39"/>
      <c r="MN145" s="39"/>
      <c r="MO145" s="39"/>
      <c r="MP145" s="39"/>
      <c r="MQ145" s="39"/>
      <c r="MR145" s="39"/>
      <c r="MS145" s="39"/>
      <c r="MT145" s="39"/>
      <c r="MU145" s="39"/>
      <c r="MV145" s="39"/>
      <c r="MW145" s="39"/>
      <c r="MX145" s="39"/>
      <c r="MY145" s="39"/>
      <c r="MZ145" s="39"/>
      <c r="NA145" s="39"/>
      <c r="NB145" s="39"/>
      <c r="NC145" s="39"/>
      <c r="ND145" s="39"/>
      <c r="NE145" s="39"/>
      <c r="NF145" s="39"/>
      <c r="NG145" s="39"/>
      <c r="NH145" s="39"/>
      <c r="NI145" s="39"/>
      <c r="NJ145" s="39"/>
      <c r="NK145" s="39"/>
      <c r="NL145" s="39"/>
      <c r="NM145" s="39"/>
      <c r="NN145" s="39"/>
      <c r="NO145" s="39"/>
      <c r="NP145" s="39"/>
      <c r="NQ145" s="39"/>
      <c r="NR145" s="39"/>
      <c r="NS145" s="39"/>
      <c r="NT145" s="39"/>
      <c r="NU145" s="39"/>
      <c r="NV145" s="39"/>
      <c r="NW145" s="39"/>
      <c r="NX145" s="39"/>
      <c r="NY145" s="39"/>
      <c r="NZ145" s="39"/>
      <c r="OA145" s="39"/>
      <c r="OB145" s="39"/>
      <c r="OC145" s="39"/>
      <c r="OD145" s="39"/>
      <c r="OE145" s="39"/>
      <c r="OF145" s="39"/>
      <c r="OG145" s="39"/>
      <c r="OH145" s="39"/>
      <c r="OI145" s="39"/>
      <c r="OJ145" s="39"/>
      <c r="OK145" s="39"/>
      <c r="OL145" s="39"/>
      <c r="OM145" s="39"/>
      <c r="ON145" s="39"/>
      <c r="OO145" s="39"/>
      <c r="OP145" s="39"/>
      <c r="OQ145" s="39"/>
      <c r="OR145" s="39"/>
      <c r="OS145" s="39"/>
    </row>
    <row r="146" spans="1:409" ht="15.75">
      <c r="A146" s="40"/>
      <c r="B146" s="149"/>
      <c r="C146" s="147"/>
      <c r="D146" s="26"/>
      <c r="E146" s="147"/>
      <c r="F146" s="147"/>
      <c r="G146" s="126"/>
      <c r="H146" s="255"/>
      <c r="I146" s="50"/>
      <c r="J146" s="255"/>
      <c r="K146" s="209" t="s">
        <v>16</v>
      </c>
      <c r="L146" s="210"/>
      <c r="M146" s="211"/>
      <c r="N146" s="138">
        <v>0.1</v>
      </c>
      <c r="O146" s="138"/>
      <c r="P146" s="275">
        <f>P142*N146</f>
        <v>34636.601269700004</v>
      </c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  <c r="IM146" s="39"/>
      <c r="IN146" s="39"/>
      <c r="IO146" s="39"/>
      <c r="IP146" s="39"/>
      <c r="IQ146" s="39"/>
      <c r="IR146" s="39"/>
      <c r="IS146" s="39"/>
      <c r="IT146" s="39"/>
      <c r="IU146" s="39"/>
      <c r="IV146" s="39"/>
      <c r="IW146" s="39"/>
      <c r="IX146" s="39"/>
      <c r="IY146" s="39"/>
      <c r="IZ146" s="39"/>
      <c r="JA146" s="39"/>
      <c r="JB146" s="39"/>
      <c r="JC146" s="39"/>
      <c r="JD146" s="39"/>
      <c r="JE146" s="39"/>
      <c r="JF146" s="39"/>
      <c r="JG146" s="39"/>
      <c r="JH146" s="39"/>
      <c r="JI146" s="39"/>
      <c r="JJ146" s="39"/>
      <c r="JK146" s="39"/>
      <c r="JL146" s="39"/>
      <c r="JM146" s="39"/>
      <c r="JN146" s="39"/>
      <c r="JO146" s="39"/>
      <c r="JP146" s="39"/>
      <c r="JQ146" s="39"/>
      <c r="JR146" s="39"/>
      <c r="JS146" s="39"/>
      <c r="JT146" s="39"/>
      <c r="JU146" s="39"/>
      <c r="JV146" s="39"/>
      <c r="JW146" s="39"/>
      <c r="JX146" s="39"/>
      <c r="JY146" s="39"/>
      <c r="JZ146" s="39"/>
      <c r="KA146" s="39"/>
      <c r="KB146" s="39"/>
      <c r="KC146" s="39"/>
      <c r="KD146" s="39"/>
      <c r="KE146" s="39"/>
      <c r="KF146" s="39"/>
      <c r="KG146" s="39"/>
      <c r="KH146" s="39"/>
      <c r="KI146" s="39"/>
      <c r="KJ146" s="39"/>
      <c r="KK146" s="39"/>
      <c r="KL146" s="39"/>
      <c r="KM146" s="39"/>
      <c r="KN146" s="39"/>
      <c r="KO146" s="39"/>
      <c r="KP146" s="39"/>
      <c r="KQ146" s="39"/>
      <c r="KR146" s="39"/>
      <c r="KS146" s="39"/>
      <c r="KT146" s="39"/>
      <c r="KU146" s="39"/>
      <c r="KV146" s="39"/>
      <c r="KW146" s="39"/>
      <c r="KX146" s="39"/>
      <c r="KY146" s="39"/>
      <c r="KZ146" s="39"/>
      <c r="LA146" s="39"/>
      <c r="LB146" s="39"/>
      <c r="LC146" s="39"/>
      <c r="LD146" s="39"/>
      <c r="LE146" s="39"/>
      <c r="LF146" s="39"/>
      <c r="LG146" s="39"/>
      <c r="LH146" s="39"/>
      <c r="LI146" s="39"/>
      <c r="LJ146" s="39"/>
      <c r="LK146" s="39"/>
      <c r="LL146" s="39"/>
      <c r="LM146" s="39"/>
      <c r="LN146" s="39"/>
      <c r="LO146" s="39"/>
      <c r="LP146" s="39"/>
      <c r="LQ146" s="39"/>
      <c r="LR146" s="39"/>
      <c r="LS146" s="39"/>
      <c r="LT146" s="39"/>
      <c r="LU146" s="39"/>
      <c r="LV146" s="39"/>
      <c r="LW146" s="39"/>
      <c r="LX146" s="39"/>
      <c r="LY146" s="39"/>
      <c r="LZ146" s="39"/>
      <c r="MA146" s="39"/>
      <c r="MB146" s="39"/>
      <c r="MC146" s="39"/>
      <c r="MD146" s="39"/>
      <c r="ME146" s="39"/>
      <c r="MF146" s="39"/>
      <c r="MG146" s="39"/>
      <c r="MH146" s="39"/>
      <c r="MI146" s="39"/>
      <c r="MJ146" s="39"/>
      <c r="MK146" s="39"/>
      <c r="ML146" s="39"/>
      <c r="MM146" s="39"/>
      <c r="MN146" s="39"/>
      <c r="MO146" s="39"/>
      <c r="MP146" s="39"/>
      <c r="MQ146" s="39"/>
      <c r="MR146" s="39"/>
      <c r="MS146" s="39"/>
      <c r="MT146" s="39"/>
      <c r="MU146" s="39"/>
      <c r="MV146" s="39"/>
      <c r="MW146" s="39"/>
      <c r="MX146" s="39"/>
      <c r="MY146" s="39"/>
      <c r="MZ146" s="39"/>
      <c r="NA146" s="39"/>
      <c r="NB146" s="39"/>
      <c r="NC146" s="39"/>
      <c r="ND146" s="39"/>
      <c r="NE146" s="39"/>
      <c r="NF146" s="39"/>
      <c r="NG146" s="39"/>
      <c r="NH146" s="39"/>
      <c r="NI146" s="39"/>
      <c r="NJ146" s="39"/>
      <c r="NK146" s="39"/>
      <c r="NL146" s="39"/>
      <c r="NM146" s="39"/>
      <c r="NN146" s="39"/>
      <c r="NO146" s="39"/>
      <c r="NP146" s="39"/>
      <c r="NQ146" s="39"/>
      <c r="NR146" s="39"/>
      <c r="NS146" s="39"/>
      <c r="NT146" s="39"/>
      <c r="NU146" s="39"/>
      <c r="NV146" s="39"/>
      <c r="NW146" s="39"/>
      <c r="NX146" s="39"/>
      <c r="NY146" s="39"/>
      <c r="NZ146" s="39"/>
      <c r="OA146" s="39"/>
      <c r="OB146" s="39"/>
      <c r="OC146" s="39"/>
      <c r="OD146" s="39"/>
      <c r="OE146" s="39"/>
      <c r="OF146" s="39"/>
      <c r="OG146" s="39"/>
      <c r="OH146" s="39"/>
      <c r="OI146" s="39"/>
      <c r="OJ146" s="39"/>
      <c r="OK146" s="39"/>
      <c r="OL146" s="39"/>
      <c r="OM146" s="39"/>
      <c r="ON146" s="39"/>
      <c r="OO146" s="39"/>
      <c r="OP146" s="39"/>
      <c r="OQ146" s="39"/>
      <c r="OR146" s="39"/>
      <c r="OS146" s="39"/>
    </row>
    <row r="147" spans="1:409" ht="15.75">
      <c r="A147" s="40"/>
      <c r="B147" s="149"/>
      <c r="C147" s="147"/>
      <c r="D147" s="26"/>
      <c r="E147" s="147"/>
      <c r="F147" s="147"/>
      <c r="G147" s="126"/>
      <c r="H147" s="255"/>
      <c r="I147" s="50"/>
      <c r="J147" s="255"/>
      <c r="K147" s="209" t="s">
        <v>17</v>
      </c>
      <c r="L147" s="210"/>
      <c r="M147" s="211"/>
      <c r="N147" s="138">
        <v>0</v>
      </c>
      <c r="O147" s="138"/>
      <c r="P147" s="275">
        <f>P142*N147</f>
        <v>0</v>
      </c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  <c r="IM147" s="39"/>
      <c r="IN147" s="39"/>
      <c r="IO147" s="39"/>
      <c r="IP147" s="39"/>
      <c r="IQ147" s="39"/>
      <c r="IR147" s="39"/>
      <c r="IS147" s="39"/>
      <c r="IT147" s="39"/>
      <c r="IU147" s="39"/>
      <c r="IV147" s="39"/>
      <c r="IW147" s="39"/>
      <c r="IX147" s="39"/>
      <c r="IY147" s="39"/>
      <c r="IZ147" s="39"/>
      <c r="JA147" s="39"/>
      <c r="JB147" s="39"/>
      <c r="JC147" s="39"/>
      <c r="JD147" s="39"/>
      <c r="JE147" s="39"/>
      <c r="JF147" s="39"/>
      <c r="JG147" s="39"/>
      <c r="JH147" s="39"/>
      <c r="JI147" s="39"/>
      <c r="JJ147" s="39"/>
      <c r="JK147" s="39"/>
      <c r="JL147" s="39"/>
      <c r="JM147" s="39"/>
      <c r="JN147" s="39"/>
      <c r="JO147" s="39"/>
      <c r="JP147" s="39"/>
      <c r="JQ147" s="39"/>
      <c r="JR147" s="39"/>
      <c r="JS147" s="39"/>
      <c r="JT147" s="39"/>
      <c r="JU147" s="39"/>
      <c r="JV147" s="39"/>
      <c r="JW147" s="39"/>
      <c r="JX147" s="39"/>
      <c r="JY147" s="39"/>
      <c r="JZ147" s="39"/>
      <c r="KA147" s="39"/>
      <c r="KB147" s="39"/>
      <c r="KC147" s="39"/>
      <c r="KD147" s="39"/>
      <c r="KE147" s="39"/>
      <c r="KF147" s="39"/>
      <c r="KG147" s="39"/>
      <c r="KH147" s="39"/>
      <c r="KI147" s="39"/>
      <c r="KJ147" s="39"/>
      <c r="KK147" s="39"/>
      <c r="KL147" s="39"/>
      <c r="KM147" s="39"/>
      <c r="KN147" s="39"/>
      <c r="KO147" s="39"/>
      <c r="KP147" s="39"/>
      <c r="KQ147" s="39"/>
      <c r="KR147" s="39"/>
      <c r="KS147" s="39"/>
      <c r="KT147" s="39"/>
      <c r="KU147" s="39"/>
      <c r="KV147" s="39"/>
      <c r="KW147" s="39"/>
      <c r="KX147" s="39"/>
      <c r="KY147" s="39"/>
      <c r="KZ147" s="39"/>
      <c r="LA147" s="39"/>
      <c r="LB147" s="39"/>
      <c r="LC147" s="39"/>
      <c r="LD147" s="39"/>
      <c r="LE147" s="39"/>
      <c r="LF147" s="39"/>
      <c r="LG147" s="39"/>
      <c r="LH147" s="39"/>
      <c r="LI147" s="39"/>
      <c r="LJ147" s="39"/>
      <c r="LK147" s="39"/>
      <c r="LL147" s="39"/>
      <c r="LM147" s="39"/>
      <c r="LN147" s="39"/>
      <c r="LO147" s="39"/>
      <c r="LP147" s="39"/>
      <c r="LQ147" s="39"/>
      <c r="LR147" s="39"/>
      <c r="LS147" s="39"/>
      <c r="LT147" s="39"/>
      <c r="LU147" s="39"/>
      <c r="LV147" s="39"/>
      <c r="LW147" s="39"/>
      <c r="LX147" s="39"/>
      <c r="LY147" s="39"/>
      <c r="LZ147" s="39"/>
      <c r="MA147" s="39"/>
      <c r="MB147" s="39"/>
      <c r="MC147" s="39"/>
      <c r="MD147" s="39"/>
      <c r="ME147" s="39"/>
      <c r="MF147" s="39"/>
      <c r="MG147" s="39"/>
      <c r="MH147" s="39"/>
      <c r="MI147" s="39"/>
      <c r="MJ147" s="39"/>
      <c r="MK147" s="39"/>
      <c r="ML147" s="39"/>
      <c r="MM147" s="39"/>
      <c r="MN147" s="39"/>
      <c r="MO147" s="39"/>
      <c r="MP147" s="39"/>
      <c r="MQ147" s="39"/>
      <c r="MR147" s="39"/>
      <c r="MS147" s="39"/>
      <c r="MT147" s="39"/>
      <c r="MU147" s="39"/>
      <c r="MV147" s="39"/>
      <c r="MW147" s="39"/>
      <c r="MX147" s="39"/>
      <c r="MY147" s="39"/>
      <c r="MZ147" s="39"/>
      <c r="NA147" s="39"/>
      <c r="NB147" s="39"/>
      <c r="NC147" s="39"/>
      <c r="ND147" s="39"/>
      <c r="NE147" s="39"/>
      <c r="NF147" s="39"/>
      <c r="NG147" s="39"/>
      <c r="NH147" s="39"/>
      <c r="NI147" s="39"/>
      <c r="NJ147" s="39"/>
      <c r="NK147" s="39"/>
      <c r="NL147" s="39"/>
      <c r="NM147" s="39"/>
      <c r="NN147" s="39"/>
      <c r="NO147" s="39"/>
      <c r="NP147" s="39"/>
      <c r="NQ147" s="39"/>
      <c r="NR147" s="39"/>
      <c r="NS147" s="39"/>
      <c r="NT147" s="39"/>
      <c r="NU147" s="39"/>
      <c r="NV147" s="39"/>
      <c r="NW147" s="39"/>
      <c r="NX147" s="39"/>
      <c r="NY147" s="39"/>
      <c r="NZ147" s="39"/>
      <c r="OA147" s="39"/>
      <c r="OB147" s="39"/>
      <c r="OC147" s="39"/>
      <c r="OD147" s="39"/>
      <c r="OE147" s="39"/>
      <c r="OF147" s="39"/>
      <c r="OG147" s="39"/>
      <c r="OH147" s="39"/>
      <c r="OI147" s="39"/>
      <c r="OJ147" s="39"/>
      <c r="OK147" s="39"/>
      <c r="OL147" s="39"/>
      <c r="OM147" s="39"/>
      <c r="ON147" s="39"/>
      <c r="OO147" s="39"/>
      <c r="OP147" s="39"/>
      <c r="OQ147" s="39"/>
      <c r="OR147" s="39"/>
      <c r="OS147" s="39"/>
    </row>
    <row r="148" spans="1:409" ht="15.75">
      <c r="A148" s="40"/>
      <c r="B148" s="149"/>
      <c r="C148" s="147"/>
      <c r="D148" s="26"/>
      <c r="E148" s="147"/>
      <c r="F148" s="147"/>
      <c r="G148" s="126"/>
      <c r="H148" s="255"/>
      <c r="I148" s="50"/>
      <c r="J148" s="255"/>
      <c r="K148" s="209" t="s">
        <v>18</v>
      </c>
      <c r="L148" s="210"/>
      <c r="M148" s="211"/>
      <c r="N148" s="138">
        <v>0.05</v>
      </c>
      <c r="O148" s="138"/>
      <c r="P148" s="275">
        <f>P142*N148</f>
        <v>17318.300634850002</v>
      </c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  <c r="IM148" s="39"/>
      <c r="IN148" s="39"/>
      <c r="IO148" s="39"/>
      <c r="IP148" s="39"/>
      <c r="IQ148" s="39"/>
      <c r="IR148" s="39"/>
      <c r="IS148" s="39"/>
      <c r="IT148" s="39"/>
      <c r="IU148" s="39"/>
      <c r="IV148" s="39"/>
      <c r="IW148" s="39"/>
      <c r="IX148" s="39"/>
      <c r="IY148" s="39"/>
      <c r="IZ148" s="39"/>
      <c r="JA148" s="39"/>
      <c r="JB148" s="39"/>
      <c r="JC148" s="39"/>
      <c r="JD148" s="39"/>
      <c r="JE148" s="39"/>
      <c r="JF148" s="39"/>
      <c r="JG148" s="39"/>
      <c r="JH148" s="39"/>
      <c r="JI148" s="39"/>
      <c r="JJ148" s="39"/>
      <c r="JK148" s="39"/>
      <c r="JL148" s="39"/>
      <c r="JM148" s="39"/>
      <c r="JN148" s="39"/>
      <c r="JO148" s="39"/>
      <c r="JP148" s="39"/>
      <c r="JQ148" s="39"/>
      <c r="JR148" s="39"/>
      <c r="JS148" s="39"/>
      <c r="JT148" s="39"/>
      <c r="JU148" s="39"/>
      <c r="JV148" s="39"/>
      <c r="JW148" s="39"/>
      <c r="JX148" s="39"/>
      <c r="JY148" s="39"/>
      <c r="JZ148" s="39"/>
      <c r="KA148" s="39"/>
      <c r="KB148" s="39"/>
      <c r="KC148" s="39"/>
      <c r="KD148" s="39"/>
      <c r="KE148" s="39"/>
      <c r="KF148" s="39"/>
      <c r="KG148" s="39"/>
      <c r="KH148" s="39"/>
      <c r="KI148" s="39"/>
      <c r="KJ148" s="39"/>
      <c r="KK148" s="39"/>
      <c r="KL148" s="39"/>
      <c r="KM148" s="39"/>
      <c r="KN148" s="39"/>
      <c r="KO148" s="39"/>
      <c r="KP148" s="39"/>
      <c r="KQ148" s="39"/>
      <c r="KR148" s="39"/>
      <c r="KS148" s="39"/>
      <c r="KT148" s="39"/>
      <c r="KU148" s="39"/>
      <c r="KV148" s="39"/>
      <c r="KW148" s="39"/>
      <c r="KX148" s="39"/>
      <c r="KY148" s="39"/>
      <c r="KZ148" s="39"/>
      <c r="LA148" s="39"/>
      <c r="LB148" s="39"/>
      <c r="LC148" s="39"/>
      <c r="LD148" s="39"/>
      <c r="LE148" s="39"/>
      <c r="LF148" s="39"/>
      <c r="LG148" s="39"/>
      <c r="LH148" s="39"/>
      <c r="LI148" s="39"/>
      <c r="LJ148" s="39"/>
      <c r="LK148" s="39"/>
      <c r="LL148" s="39"/>
      <c r="LM148" s="39"/>
      <c r="LN148" s="39"/>
      <c r="LO148" s="39"/>
      <c r="LP148" s="39"/>
      <c r="LQ148" s="39"/>
      <c r="LR148" s="39"/>
      <c r="LS148" s="39"/>
      <c r="LT148" s="39"/>
      <c r="LU148" s="39"/>
      <c r="LV148" s="39"/>
      <c r="LW148" s="39"/>
      <c r="LX148" s="39"/>
      <c r="LY148" s="39"/>
      <c r="LZ148" s="39"/>
      <c r="MA148" s="39"/>
      <c r="MB148" s="39"/>
      <c r="MC148" s="39"/>
      <c r="MD148" s="39"/>
      <c r="ME148" s="39"/>
      <c r="MF148" s="39"/>
      <c r="MG148" s="39"/>
      <c r="MH148" s="39"/>
      <c r="MI148" s="39"/>
      <c r="MJ148" s="39"/>
      <c r="MK148" s="39"/>
      <c r="ML148" s="39"/>
      <c r="MM148" s="39"/>
      <c r="MN148" s="39"/>
      <c r="MO148" s="39"/>
      <c r="MP148" s="39"/>
      <c r="MQ148" s="39"/>
      <c r="MR148" s="39"/>
      <c r="MS148" s="39"/>
      <c r="MT148" s="39"/>
      <c r="MU148" s="39"/>
      <c r="MV148" s="39"/>
      <c r="MW148" s="39"/>
      <c r="MX148" s="39"/>
      <c r="MY148" s="39"/>
      <c r="MZ148" s="39"/>
      <c r="NA148" s="39"/>
      <c r="NB148" s="39"/>
      <c r="NC148" s="39"/>
      <c r="ND148" s="39"/>
      <c r="NE148" s="39"/>
      <c r="NF148" s="39"/>
      <c r="NG148" s="39"/>
      <c r="NH148" s="39"/>
      <c r="NI148" s="39"/>
      <c r="NJ148" s="39"/>
      <c r="NK148" s="39"/>
      <c r="NL148" s="39"/>
      <c r="NM148" s="39"/>
      <c r="NN148" s="39"/>
      <c r="NO148" s="39"/>
      <c r="NP148" s="39"/>
      <c r="NQ148" s="39"/>
      <c r="NR148" s="39"/>
      <c r="NS148" s="39"/>
      <c r="NT148" s="39"/>
      <c r="NU148" s="39"/>
      <c r="NV148" s="39"/>
      <c r="NW148" s="39"/>
      <c r="NX148" s="39"/>
      <c r="NY148" s="39"/>
      <c r="NZ148" s="39"/>
      <c r="OA148" s="39"/>
      <c r="OB148" s="39"/>
      <c r="OC148" s="39"/>
      <c r="OD148" s="39"/>
      <c r="OE148" s="39"/>
      <c r="OF148" s="39"/>
      <c r="OG148" s="39"/>
      <c r="OH148" s="39"/>
      <c r="OI148" s="39"/>
      <c r="OJ148" s="39"/>
      <c r="OK148" s="39"/>
      <c r="OL148" s="39"/>
      <c r="OM148" s="39"/>
      <c r="ON148" s="39"/>
      <c r="OO148" s="39"/>
      <c r="OP148" s="39"/>
      <c r="OQ148" s="39"/>
      <c r="OR148" s="39"/>
      <c r="OS148" s="39"/>
    </row>
    <row r="149" spans="1:409" ht="16.5" thickBot="1">
      <c r="A149" s="40"/>
      <c r="B149" s="149"/>
      <c r="C149" s="147"/>
      <c r="D149" s="26"/>
      <c r="E149" s="147"/>
      <c r="F149" s="147"/>
      <c r="G149" s="126"/>
      <c r="H149" s="255"/>
      <c r="I149" s="50"/>
      <c r="J149" s="255"/>
      <c r="K149" s="41"/>
      <c r="L149" s="198"/>
      <c r="M149" s="198"/>
      <c r="N149" s="198"/>
      <c r="O149" s="199"/>
      <c r="P149" s="1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  <c r="IM149" s="39"/>
      <c r="IN149" s="39"/>
      <c r="IO149" s="39"/>
      <c r="IP149" s="39"/>
      <c r="IQ149" s="39"/>
      <c r="IR149" s="39"/>
      <c r="IS149" s="39"/>
      <c r="IT149" s="39"/>
      <c r="IU149" s="39"/>
      <c r="IV149" s="39"/>
      <c r="IW149" s="39"/>
      <c r="IX149" s="39"/>
      <c r="IY149" s="39"/>
      <c r="IZ149" s="39"/>
      <c r="JA149" s="39"/>
      <c r="JB149" s="39"/>
      <c r="JC149" s="39"/>
      <c r="JD149" s="39"/>
      <c r="JE149" s="39"/>
      <c r="JF149" s="39"/>
      <c r="JG149" s="39"/>
      <c r="JH149" s="39"/>
      <c r="JI149" s="39"/>
      <c r="JJ149" s="39"/>
      <c r="JK149" s="39"/>
      <c r="JL149" s="39"/>
      <c r="JM149" s="39"/>
      <c r="JN149" s="39"/>
      <c r="JO149" s="39"/>
      <c r="JP149" s="39"/>
      <c r="JQ149" s="39"/>
      <c r="JR149" s="39"/>
      <c r="JS149" s="39"/>
      <c r="JT149" s="39"/>
      <c r="JU149" s="39"/>
      <c r="JV149" s="39"/>
      <c r="JW149" s="39"/>
      <c r="JX149" s="39"/>
      <c r="JY149" s="39"/>
      <c r="JZ149" s="39"/>
      <c r="KA149" s="39"/>
      <c r="KB149" s="39"/>
      <c r="KC149" s="39"/>
      <c r="KD149" s="39"/>
      <c r="KE149" s="39"/>
      <c r="KF149" s="39"/>
      <c r="KG149" s="39"/>
      <c r="KH149" s="39"/>
      <c r="KI149" s="39"/>
      <c r="KJ149" s="39"/>
      <c r="KK149" s="39"/>
      <c r="KL149" s="39"/>
      <c r="KM149" s="39"/>
      <c r="KN149" s="39"/>
      <c r="KO149" s="39"/>
      <c r="KP149" s="39"/>
      <c r="KQ149" s="39"/>
      <c r="KR149" s="39"/>
      <c r="KS149" s="39"/>
      <c r="KT149" s="39"/>
      <c r="KU149" s="39"/>
      <c r="KV149" s="39"/>
      <c r="KW149" s="39"/>
      <c r="KX149" s="39"/>
      <c r="KY149" s="39"/>
      <c r="KZ149" s="39"/>
      <c r="LA149" s="39"/>
      <c r="LB149" s="39"/>
      <c r="LC149" s="39"/>
      <c r="LD149" s="39"/>
      <c r="LE149" s="39"/>
      <c r="LF149" s="39"/>
      <c r="LG149" s="39"/>
      <c r="LH149" s="39"/>
      <c r="LI149" s="39"/>
      <c r="LJ149" s="39"/>
      <c r="LK149" s="39"/>
      <c r="LL149" s="39"/>
      <c r="LM149" s="39"/>
      <c r="LN149" s="39"/>
      <c r="LO149" s="39"/>
      <c r="LP149" s="39"/>
      <c r="LQ149" s="39"/>
      <c r="LR149" s="39"/>
      <c r="LS149" s="39"/>
      <c r="LT149" s="39"/>
      <c r="LU149" s="39"/>
      <c r="LV149" s="39"/>
      <c r="LW149" s="39"/>
      <c r="LX149" s="39"/>
      <c r="LY149" s="39"/>
      <c r="LZ149" s="39"/>
      <c r="MA149" s="39"/>
      <c r="MB149" s="39"/>
      <c r="MC149" s="39"/>
      <c r="MD149" s="39"/>
      <c r="ME149" s="39"/>
      <c r="MF149" s="39"/>
      <c r="MG149" s="39"/>
      <c r="MH149" s="39"/>
      <c r="MI149" s="39"/>
      <c r="MJ149" s="39"/>
      <c r="MK149" s="39"/>
      <c r="ML149" s="39"/>
      <c r="MM149" s="39"/>
      <c r="MN149" s="39"/>
      <c r="MO149" s="39"/>
      <c r="MP149" s="39"/>
      <c r="MQ149" s="39"/>
      <c r="MR149" s="39"/>
      <c r="MS149" s="39"/>
      <c r="MT149" s="39"/>
      <c r="MU149" s="39"/>
      <c r="MV149" s="39"/>
      <c r="MW149" s="39"/>
      <c r="MX149" s="39"/>
      <c r="MY149" s="39"/>
      <c r="MZ149" s="39"/>
      <c r="NA149" s="39"/>
      <c r="NB149" s="39"/>
      <c r="NC149" s="39"/>
      <c r="ND149" s="39"/>
      <c r="NE149" s="39"/>
      <c r="NF149" s="39"/>
      <c r="NG149" s="39"/>
      <c r="NH149" s="39"/>
      <c r="NI149" s="39"/>
      <c r="NJ149" s="39"/>
      <c r="NK149" s="39"/>
      <c r="NL149" s="39"/>
      <c r="NM149" s="39"/>
      <c r="NN149" s="39"/>
      <c r="NO149" s="39"/>
      <c r="NP149" s="39"/>
      <c r="NQ149" s="39"/>
      <c r="NR149" s="39"/>
      <c r="NS149" s="39"/>
      <c r="NT149" s="39"/>
      <c r="NU149" s="39"/>
      <c r="NV149" s="39"/>
      <c r="NW149" s="39"/>
      <c r="NX149" s="39"/>
      <c r="NY149" s="39"/>
      <c r="NZ149" s="39"/>
      <c r="OA149" s="39"/>
      <c r="OB149" s="39"/>
      <c r="OC149" s="39"/>
      <c r="OD149" s="39"/>
      <c r="OE149" s="39"/>
      <c r="OF149" s="39"/>
      <c r="OG149" s="39"/>
      <c r="OH149" s="39"/>
      <c r="OI149" s="39"/>
      <c r="OJ149" s="39"/>
      <c r="OK149" s="39"/>
      <c r="OL149" s="39"/>
      <c r="OM149" s="39"/>
      <c r="ON149" s="39"/>
      <c r="OO149" s="39"/>
      <c r="OP149" s="39"/>
      <c r="OQ149" s="39"/>
      <c r="OR149" s="39"/>
      <c r="OS149" s="39"/>
    </row>
    <row r="150" spans="1:409" ht="21" thickBot="1">
      <c r="A150" s="150"/>
      <c r="B150" s="151"/>
      <c r="C150" s="152"/>
      <c r="D150" s="153"/>
      <c r="E150" s="154"/>
      <c r="F150" s="154"/>
      <c r="G150" s="155"/>
      <c r="H150" s="256"/>
      <c r="I150" s="156"/>
      <c r="J150" s="256"/>
      <c r="K150" s="44"/>
      <c r="L150" s="203"/>
      <c r="M150" s="203"/>
      <c r="N150" s="203"/>
      <c r="O150" s="204"/>
      <c r="P150" s="45">
        <f>SUM(P142:P148)</f>
        <v>432957.51587124995</v>
      </c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  <c r="IM150" s="39"/>
      <c r="IN150" s="39"/>
      <c r="IO150" s="39"/>
      <c r="IP150" s="39"/>
      <c r="IQ150" s="39"/>
      <c r="IR150" s="39"/>
      <c r="IS150" s="39"/>
      <c r="IT150" s="39"/>
      <c r="IU150" s="39"/>
      <c r="IV150" s="39"/>
      <c r="IW150" s="39"/>
      <c r="IX150" s="39"/>
      <c r="IY150" s="39"/>
      <c r="IZ150" s="39"/>
      <c r="JA150" s="39"/>
      <c r="JB150" s="39"/>
      <c r="JC150" s="39"/>
      <c r="JD150" s="39"/>
      <c r="JE150" s="39"/>
      <c r="JF150" s="39"/>
      <c r="JG150" s="39"/>
      <c r="JH150" s="39"/>
      <c r="JI150" s="39"/>
      <c r="JJ150" s="39"/>
      <c r="JK150" s="39"/>
      <c r="JL150" s="39"/>
      <c r="JM150" s="39"/>
      <c r="JN150" s="39"/>
      <c r="JO150" s="39"/>
      <c r="JP150" s="39"/>
      <c r="JQ150" s="39"/>
      <c r="JR150" s="39"/>
      <c r="JS150" s="39"/>
      <c r="JT150" s="39"/>
      <c r="JU150" s="39"/>
      <c r="JV150" s="39"/>
      <c r="JW150" s="39"/>
      <c r="JX150" s="39"/>
      <c r="JY150" s="39"/>
      <c r="JZ150" s="39"/>
      <c r="KA150" s="39"/>
      <c r="KB150" s="39"/>
      <c r="KC150" s="39"/>
      <c r="KD150" s="39"/>
      <c r="KE150" s="39"/>
      <c r="KF150" s="39"/>
      <c r="KG150" s="39"/>
      <c r="KH150" s="39"/>
      <c r="KI150" s="39"/>
      <c r="KJ150" s="39"/>
      <c r="KK150" s="39"/>
      <c r="KL150" s="39"/>
      <c r="KM150" s="39"/>
      <c r="KN150" s="39"/>
      <c r="KO150" s="39"/>
      <c r="KP150" s="39"/>
      <c r="KQ150" s="39"/>
      <c r="KR150" s="39"/>
      <c r="KS150" s="39"/>
      <c r="KT150" s="39"/>
      <c r="KU150" s="39"/>
      <c r="KV150" s="39"/>
      <c r="KW150" s="39"/>
      <c r="KX150" s="39"/>
      <c r="KY150" s="39"/>
      <c r="KZ150" s="39"/>
      <c r="LA150" s="39"/>
      <c r="LB150" s="39"/>
      <c r="LC150" s="39"/>
      <c r="LD150" s="39"/>
      <c r="LE150" s="39"/>
      <c r="LF150" s="39"/>
      <c r="LG150" s="39"/>
      <c r="LH150" s="39"/>
      <c r="LI150" s="39"/>
      <c r="LJ150" s="39"/>
      <c r="LK150" s="39"/>
      <c r="LL150" s="39"/>
      <c r="LM150" s="39"/>
      <c r="LN150" s="39"/>
      <c r="LO150" s="39"/>
      <c r="LP150" s="39"/>
      <c r="LQ150" s="39"/>
      <c r="LR150" s="39"/>
      <c r="LS150" s="39"/>
      <c r="LT150" s="39"/>
      <c r="LU150" s="39"/>
      <c r="LV150" s="39"/>
      <c r="LW150" s="39"/>
      <c r="LX150" s="39"/>
      <c r="LY150" s="39"/>
      <c r="LZ150" s="39"/>
      <c r="MA150" s="39"/>
      <c r="MB150" s="39"/>
      <c r="MC150" s="39"/>
      <c r="MD150" s="39"/>
      <c r="ME150" s="39"/>
      <c r="MF150" s="39"/>
      <c r="MG150" s="39"/>
      <c r="MH150" s="39"/>
      <c r="MI150" s="39"/>
      <c r="MJ150" s="39"/>
      <c r="MK150" s="39"/>
      <c r="ML150" s="39"/>
      <c r="MM150" s="39"/>
      <c r="MN150" s="39"/>
      <c r="MO150" s="39"/>
      <c r="MP150" s="39"/>
      <c r="MQ150" s="39"/>
      <c r="MR150" s="39"/>
      <c r="MS150" s="39"/>
      <c r="MT150" s="39"/>
      <c r="MU150" s="39"/>
      <c r="MV150" s="39"/>
      <c r="MW150" s="39"/>
      <c r="MX150" s="39"/>
      <c r="MY150" s="39"/>
      <c r="MZ150" s="39"/>
      <c r="NA150" s="39"/>
      <c r="NB150" s="39"/>
      <c r="NC150" s="39"/>
      <c r="ND150" s="39"/>
      <c r="NE150" s="39"/>
      <c r="NF150" s="39"/>
      <c r="NG150" s="39"/>
      <c r="NH150" s="39"/>
      <c r="NI150" s="39"/>
      <c r="NJ150" s="39"/>
      <c r="NK150" s="39"/>
      <c r="NL150" s="39"/>
      <c r="NM150" s="39"/>
      <c r="NN150" s="39"/>
      <c r="NO150" s="39"/>
      <c r="NP150" s="39"/>
      <c r="NQ150" s="39"/>
      <c r="NR150" s="39"/>
      <c r="NS150" s="39"/>
      <c r="NT150" s="39"/>
      <c r="NU150" s="39"/>
      <c r="NV150" s="39"/>
      <c r="NW150" s="39"/>
      <c r="NX150" s="39"/>
      <c r="NY150" s="39"/>
      <c r="NZ150" s="39"/>
      <c r="OA150" s="39"/>
      <c r="OB150" s="39"/>
      <c r="OC150" s="39"/>
      <c r="OD150" s="39"/>
      <c r="OE150" s="39"/>
      <c r="OF150" s="39"/>
      <c r="OG150" s="39"/>
      <c r="OH150" s="39"/>
      <c r="OI150" s="39"/>
      <c r="OJ150" s="39"/>
      <c r="OK150" s="39"/>
      <c r="OL150" s="39"/>
      <c r="OM150" s="39"/>
      <c r="ON150" s="39"/>
      <c r="OO150" s="39"/>
      <c r="OP150" s="39"/>
      <c r="OQ150" s="39"/>
      <c r="OR150" s="39"/>
      <c r="OS150" s="39"/>
    </row>
    <row r="151" spans="1:409" s="27" customFormat="1" ht="15.75">
      <c r="A151" s="28" t="str">
        <f>IF(F151&lt;&gt;"",1+MAX(#REF!),"")</f>
        <v/>
      </c>
      <c r="B151" s="42"/>
      <c r="C151" s="43"/>
      <c r="D151" s="46"/>
      <c r="E151" s="47"/>
      <c r="F151" s="48"/>
      <c r="G151" s="126"/>
      <c r="H151" s="255"/>
      <c r="I151" s="50"/>
      <c r="J151" s="255"/>
      <c r="K151" s="140">
        <f>SUM(K23:K150)</f>
        <v>2383.37950125</v>
      </c>
      <c r="L151" s="127" t="s">
        <v>52</v>
      </c>
      <c r="M151" s="49"/>
      <c r="N151" s="51"/>
      <c r="O151" s="51"/>
      <c r="P151" s="26"/>
      <c r="Q151" s="26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5"/>
      <c r="BZ151" s="25"/>
      <c r="CA151" s="25"/>
      <c r="CB151" s="25"/>
      <c r="CC151" s="25"/>
      <c r="CD151" s="25"/>
      <c r="CE151" s="25"/>
      <c r="CF151" s="25"/>
      <c r="CG151" s="25"/>
    </row>
    <row r="152" spans="1:409" s="27" customFormat="1" ht="15.75">
      <c r="A152" s="28" t="str">
        <f>IF(F152&lt;&gt;"",1+MAX($A$151:A151),"")</f>
        <v/>
      </c>
      <c r="B152" s="42"/>
      <c r="C152" s="43"/>
      <c r="D152" s="46"/>
      <c r="E152" s="47"/>
      <c r="F152" s="48"/>
      <c r="G152" s="126"/>
      <c r="H152" s="255"/>
      <c r="I152" s="50"/>
      <c r="J152" s="255"/>
      <c r="K152" s="141">
        <v>18</v>
      </c>
      <c r="L152" s="127" t="s">
        <v>53</v>
      </c>
      <c r="M152" s="49"/>
      <c r="N152" s="51"/>
      <c r="O152" s="51"/>
      <c r="P152" s="26"/>
      <c r="Q152" s="26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5"/>
      <c r="BZ152" s="25"/>
      <c r="CA152" s="25"/>
      <c r="CB152" s="25"/>
      <c r="CC152" s="25"/>
      <c r="CD152" s="25"/>
      <c r="CE152" s="25"/>
      <c r="CF152" s="25"/>
      <c r="CG152" s="25"/>
    </row>
    <row r="153" spans="1:409" s="27" customFormat="1" ht="15.75">
      <c r="A153" s="28" t="str">
        <f>IF(F153&lt;&gt;"",1+MAX($A$151:A152),"")</f>
        <v/>
      </c>
      <c r="B153" s="42"/>
      <c r="C153" s="43"/>
      <c r="D153" s="46"/>
      <c r="E153" s="47"/>
      <c r="F153" s="48"/>
      <c r="G153" s="126"/>
      <c r="H153" s="255"/>
      <c r="I153" s="50"/>
      <c r="J153" s="255"/>
      <c r="K153" s="142">
        <f>K151/K152/8</f>
        <v>16.551246536458333</v>
      </c>
      <c r="L153" s="127" t="s">
        <v>54</v>
      </c>
      <c r="M153" s="49"/>
      <c r="N153" s="51"/>
      <c r="O153" s="51"/>
      <c r="P153" s="26"/>
      <c r="Q153" s="26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5"/>
      <c r="BZ153" s="25"/>
      <c r="CA153" s="25"/>
      <c r="CB153" s="25"/>
      <c r="CC153" s="25"/>
      <c r="CD153" s="25"/>
      <c r="CE153" s="25"/>
      <c r="CF153" s="25"/>
      <c r="CG153" s="25"/>
    </row>
    <row r="154" spans="1:409" s="27" customFormat="1" ht="15.75">
      <c r="A154" s="28" t="str">
        <f>IF(F154&lt;&gt;"",1+MAX($A$151:A153),"")</f>
        <v/>
      </c>
      <c r="B154" s="42"/>
      <c r="C154" s="43"/>
      <c r="D154" s="46"/>
      <c r="E154" s="47"/>
      <c r="F154" s="48"/>
      <c r="G154" s="126"/>
      <c r="H154" s="255"/>
      <c r="I154" s="50"/>
      <c r="J154" s="255"/>
      <c r="K154" s="142">
        <f>K153/20</f>
        <v>0.82756232682291664</v>
      </c>
      <c r="L154" s="127" t="s">
        <v>55</v>
      </c>
      <c r="M154" s="49"/>
      <c r="N154" s="51"/>
      <c r="O154" s="51"/>
      <c r="P154" s="26"/>
      <c r="Q154" s="26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5"/>
      <c r="BZ154" s="25"/>
      <c r="CA154" s="25"/>
      <c r="CB154" s="25"/>
      <c r="CC154" s="25"/>
      <c r="CD154" s="25"/>
      <c r="CE154" s="25"/>
      <c r="CF154" s="25"/>
      <c r="CG154" s="25"/>
    </row>
    <row r="155" spans="1:409" s="27" customFormat="1" ht="15.75">
      <c r="A155" s="28" t="str">
        <f>IF(F155&lt;&gt;"",1+MAX($A$151:A154),"")</f>
        <v/>
      </c>
      <c r="B155" s="42"/>
      <c r="C155" s="43"/>
      <c r="D155" s="46"/>
      <c r="E155" s="47"/>
      <c r="F155" s="48"/>
      <c r="G155" s="126"/>
      <c r="H155" s="255"/>
      <c r="I155" s="50"/>
      <c r="J155" s="255"/>
      <c r="K155" s="50"/>
      <c r="L155" s="49"/>
      <c r="M155" s="49"/>
      <c r="N155" s="51"/>
      <c r="O155" s="51"/>
      <c r="P155" s="26"/>
      <c r="Q155" s="26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5"/>
      <c r="BZ155" s="25"/>
      <c r="CA155" s="25"/>
      <c r="CB155" s="25"/>
      <c r="CC155" s="25"/>
      <c r="CD155" s="25"/>
      <c r="CE155" s="25"/>
      <c r="CF155" s="25"/>
      <c r="CG155" s="25"/>
    </row>
    <row r="156" spans="1:409" s="27" customFormat="1" ht="15.75">
      <c r="A156" s="28" t="str">
        <f>IF(F156&lt;&gt;"",1+MAX($A$151:A155),"")</f>
        <v/>
      </c>
      <c r="B156" s="42"/>
      <c r="C156" s="43"/>
      <c r="D156" s="46"/>
      <c r="E156" s="47"/>
      <c r="F156" s="48"/>
      <c r="G156" s="126"/>
      <c r="H156" s="255"/>
      <c r="I156" s="50"/>
      <c r="J156" s="255"/>
      <c r="K156" s="50"/>
      <c r="L156" s="49"/>
      <c r="M156" s="49"/>
      <c r="N156" s="51"/>
      <c r="O156" s="51"/>
      <c r="P156" s="26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5"/>
      <c r="BZ156" s="25"/>
      <c r="CA156" s="25"/>
      <c r="CB156" s="25"/>
      <c r="CC156" s="25"/>
      <c r="CD156" s="25"/>
      <c r="CE156" s="25"/>
      <c r="CF156" s="25"/>
      <c r="CG156" s="25"/>
    </row>
    <row r="157" spans="1:409" s="27" customFormat="1">
      <c r="A157" s="28" t="str">
        <f>IF(F157&lt;&gt;"",1+MAX($A$151:A156),"")</f>
        <v/>
      </c>
      <c r="B157" s="42"/>
      <c r="C157" s="43"/>
      <c r="D157" s="46"/>
      <c r="E157" s="47"/>
      <c r="F157" s="48"/>
      <c r="G157" s="126"/>
      <c r="H157" s="255"/>
      <c r="I157" s="50"/>
      <c r="J157" s="255"/>
      <c r="K157" s="50"/>
      <c r="L157" s="49"/>
      <c r="M157" s="49"/>
      <c r="N157" s="51"/>
      <c r="O157" s="51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</row>
    <row r="158" spans="1:409" s="27" customFormat="1">
      <c r="A158" s="28" t="str">
        <f>IF(F158&lt;&gt;"",1+MAX($A$151:A157),"")</f>
        <v/>
      </c>
      <c r="B158" s="42"/>
      <c r="C158" s="43"/>
      <c r="D158" s="46"/>
      <c r="E158" s="47"/>
      <c r="F158" s="48"/>
      <c r="G158" s="126"/>
      <c r="H158" s="255"/>
      <c r="I158" s="50"/>
      <c r="J158" s="255"/>
      <c r="K158" s="50"/>
      <c r="L158" s="49"/>
      <c r="M158" s="49"/>
      <c r="N158" s="51"/>
      <c r="O158" s="51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</row>
    <row r="159" spans="1:409" s="27" customFormat="1">
      <c r="A159" s="28" t="str">
        <f>IF(F159&lt;&gt;"",1+MAX($A$151:A158),"")</f>
        <v/>
      </c>
      <c r="B159" s="42"/>
      <c r="C159" s="43"/>
      <c r="D159" s="46"/>
      <c r="E159" s="47"/>
      <c r="F159" s="48"/>
      <c r="G159" s="126"/>
      <c r="H159" s="255"/>
      <c r="I159" s="50"/>
      <c r="J159" s="255"/>
      <c r="K159" s="50"/>
      <c r="L159" s="49"/>
      <c r="M159" s="49"/>
      <c r="N159" s="51"/>
      <c r="O159" s="51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</row>
    <row r="160" spans="1:409" s="27" customFormat="1">
      <c r="A160" s="28" t="str">
        <f>IF(F160&lt;&gt;"",1+MAX($A$151:A159),"")</f>
        <v/>
      </c>
      <c r="B160" s="42"/>
      <c r="C160" s="43"/>
      <c r="D160" s="46"/>
      <c r="E160" s="47"/>
      <c r="F160" s="48"/>
      <c r="G160" s="126"/>
      <c r="H160" s="255"/>
      <c r="I160" s="50"/>
      <c r="J160" s="255"/>
      <c r="K160" s="50"/>
      <c r="L160" s="49"/>
      <c r="M160" s="49"/>
      <c r="N160" s="51"/>
      <c r="O160" s="51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</row>
    <row r="161" spans="1:76" s="27" customFormat="1">
      <c r="A161" s="28" t="str">
        <f>IF(F161&lt;&gt;"",1+MAX($A$151:A160),"")</f>
        <v/>
      </c>
      <c r="B161" s="42"/>
      <c r="C161" s="43"/>
      <c r="D161" s="46"/>
      <c r="E161" s="47"/>
      <c r="F161" s="48"/>
      <c r="G161" s="126"/>
      <c r="H161" s="255"/>
      <c r="I161" s="50"/>
      <c r="J161" s="255"/>
      <c r="K161" s="50"/>
      <c r="L161" s="49"/>
      <c r="M161" s="49"/>
      <c r="N161" s="51"/>
      <c r="O161" s="51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</row>
    <row r="162" spans="1:76" s="27" customFormat="1">
      <c r="A162" s="28" t="str">
        <f>IF(F162&lt;&gt;"",1+MAX($A$151:A161),"")</f>
        <v/>
      </c>
      <c r="B162" s="42"/>
      <c r="C162" s="43"/>
      <c r="D162" s="46"/>
      <c r="E162" s="47"/>
      <c r="F162" s="48"/>
      <c r="G162" s="126"/>
      <c r="H162" s="255"/>
      <c r="I162" s="50"/>
      <c r="J162" s="255"/>
      <c r="K162" s="50"/>
      <c r="L162" s="49"/>
      <c r="M162" s="49"/>
      <c r="N162" s="51"/>
      <c r="O162" s="51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</row>
    <row r="163" spans="1:76" s="27" customFormat="1">
      <c r="A163" s="28" t="str">
        <f>IF(F163&lt;&gt;"",1+MAX($A$151:A162),"")</f>
        <v/>
      </c>
      <c r="B163" s="42"/>
      <c r="C163" s="43"/>
      <c r="D163" s="46"/>
      <c r="E163" s="47"/>
      <c r="F163" s="48"/>
      <c r="G163" s="126"/>
      <c r="H163" s="255"/>
      <c r="I163" s="50"/>
      <c r="J163" s="255"/>
      <c r="K163" s="50"/>
      <c r="L163" s="49"/>
      <c r="M163" s="49"/>
      <c r="N163" s="51"/>
      <c r="O163" s="51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</row>
    <row r="164" spans="1:76" s="27" customFormat="1">
      <c r="A164" s="28" t="str">
        <f>IF(F164&lt;&gt;"",1+MAX($A$151:A163),"")</f>
        <v/>
      </c>
      <c r="B164" s="42"/>
      <c r="C164" s="43"/>
      <c r="D164" s="46"/>
      <c r="E164" s="47"/>
      <c r="F164" s="48"/>
      <c r="G164" s="126"/>
      <c r="H164" s="255"/>
      <c r="I164" s="50"/>
      <c r="J164" s="255"/>
      <c r="K164" s="50"/>
      <c r="L164" s="49"/>
      <c r="M164" s="51"/>
      <c r="N164" s="51"/>
      <c r="O164" s="51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</row>
    <row r="165" spans="1:76" s="27" customFormat="1">
      <c r="A165" s="28" t="str">
        <f>IF(F165&lt;&gt;"",1+MAX($A$151:A164),"")</f>
        <v/>
      </c>
      <c r="B165" s="42"/>
      <c r="C165" s="43"/>
      <c r="D165" s="46"/>
      <c r="E165" s="47"/>
      <c r="F165" s="48"/>
      <c r="G165" s="126"/>
      <c r="H165" s="255"/>
      <c r="I165" s="50"/>
      <c r="J165" s="255"/>
      <c r="K165" s="50"/>
      <c r="L165" s="49"/>
      <c r="M165" s="49"/>
      <c r="N165" s="51"/>
      <c r="O165" s="51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</row>
    <row r="166" spans="1:76" s="27" customFormat="1">
      <c r="A166" s="28" t="str">
        <f>IF(F166&lt;&gt;"",1+MAX($A$151:A165),"")</f>
        <v/>
      </c>
      <c r="B166" s="42"/>
      <c r="C166" s="43"/>
      <c r="D166" s="46"/>
      <c r="E166" s="47"/>
      <c r="F166" s="48"/>
      <c r="G166" s="126"/>
      <c r="H166" s="255"/>
      <c r="I166" s="50"/>
      <c r="J166" s="255"/>
      <c r="K166" s="50"/>
      <c r="L166" s="49"/>
      <c r="M166" s="49"/>
      <c r="N166" s="51"/>
      <c r="O166" s="51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</row>
    <row r="167" spans="1:76" s="27" customFormat="1">
      <c r="A167" s="28" t="str">
        <f>IF(F167&lt;&gt;"",1+MAX($A$151:A166),"")</f>
        <v/>
      </c>
      <c r="B167" s="42"/>
      <c r="C167" s="43"/>
      <c r="D167" s="46"/>
      <c r="E167" s="47"/>
      <c r="F167" s="48"/>
      <c r="G167" s="126"/>
      <c r="H167" s="255"/>
      <c r="I167" s="50"/>
      <c r="J167" s="255"/>
      <c r="K167" s="50"/>
      <c r="L167" s="49"/>
      <c r="M167" s="49"/>
      <c r="N167" s="51"/>
      <c r="O167" s="51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</row>
    <row r="168" spans="1:76" s="27" customFormat="1">
      <c r="A168" s="28" t="str">
        <f>IF(F168&lt;&gt;"",1+MAX($A$151:A167),"")</f>
        <v/>
      </c>
      <c r="B168" s="42"/>
      <c r="C168" s="43"/>
      <c r="D168" s="46"/>
      <c r="E168" s="47"/>
      <c r="F168" s="48"/>
      <c r="G168" s="126"/>
      <c r="H168" s="255"/>
      <c r="I168" s="50"/>
      <c r="J168" s="255"/>
      <c r="K168" s="50"/>
      <c r="L168" s="49"/>
      <c r="M168" s="49"/>
      <c r="N168" s="51"/>
      <c r="O168" s="51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</row>
    <row r="169" spans="1:76" s="27" customFormat="1">
      <c r="A169" s="28" t="str">
        <f>IF(F169&lt;&gt;"",1+MAX($A$151:A168),"")</f>
        <v/>
      </c>
      <c r="B169" s="42"/>
      <c r="C169" s="43"/>
      <c r="D169" s="46"/>
      <c r="E169" s="47"/>
      <c r="F169" s="48"/>
      <c r="G169" s="126"/>
      <c r="H169" s="255"/>
      <c r="I169" s="50"/>
      <c r="J169" s="255"/>
      <c r="K169" s="50"/>
      <c r="L169" s="49"/>
      <c r="M169" s="49"/>
      <c r="N169" s="51"/>
      <c r="O169" s="51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</row>
    <row r="170" spans="1:76" s="27" customFormat="1">
      <c r="A170" s="28" t="str">
        <f>IF(F170&lt;&gt;"",1+MAX($A$151:A169),"")</f>
        <v/>
      </c>
      <c r="B170" s="42"/>
      <c r="C170" s="43"/>
      <c r="D170" s="46"/>
      <c r="E170" s="47"/>
      <c r="F170" s="48"/>
      <c r="G170" s="126"/>
      <c r="H170" s="255"/>
      <c r="I170" s="50"/>
      <c r="J170" s="255"/>
      <c r="K170" s="50"/>
      <c r="L170" s="49"/>
      <c r="M170" s="49"/>
      <c r="N170" s="51"/>
      <c r="O170" s="51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</row>
    <row r="171" spans="1:76" s="27" customFormat="1">
      <c r="A171" s="28" t="str">
        <f>IF(F171&lt;&gt;"",1+MAX($A$151:A170),"")</f>
        <v/>
      </c>
      <c r="B171" s="42"/>
      <c r="C171" s="43"/>
      <c r="D171" s="46"/>
      <c r="E171" s="47"/>
      <c r="F171" s="48"/>
      <c r="G171" s="126"/>
      <c r="H171" s="255"/>
      <c r="I171" s="50"/>
      <c r="J171" s="255"/>
      <c r="K171" s="50"/>
      <c r="L171" s="49"/>
      <c r="M171" s="49"/>
      <c r="N171" s="51"/>
      <c r="O171" s="51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</row>
    <row r="172" spans="1:76" s="27" customFormat="1">
      <c r="A172" s="28" t="str">
        <f>IF(F172&lt;&gt;"",1+MAX($A$151:A171),"")</f>
        <v/>
      </c>
      <c r="B172" s="42"/>
      <c r="C172" s="43"/>
      <c r="D172" s="46"/>
      <c r="E172" s="47"/>
      <c r="F172" s="48"/>
      <c r="G172" s="126"/>
      <c r="H172" s="255"/>
      <c r="I172" s="50"/>
      <c r="J172" s="255"/>
      <c r="K172" s="50"/>
      <c r="L172" s="49"/>
      <c r="M172" s="49"/>
      <c r="N172" s="49"/>
      <c r="O172" s="49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</row>
    <row r="173" spans="1:76" s="27" customFormat="1">
      <c r="A173" s="28" t="str">
        <f>IF(F173&lt;&gt;"",1+MAX($A$151:A172),"")</f>
        <v/>
      </c>
      <c r="B173" s="42"/>
      <c r="C173" s="43"/>
      <c r="D173" s="46"/>
      <c r="E173" s="47"/>
      <c r="F173" s="48"/>
      <c r="G173" s="126"/>
      <c r="H173" s="255"/>
      <c r="I173" s="50"/>
      <c r="J173" s="255"/>
      <c r="K173" s="50"/>
      <c r="L173" s="49"/>
      <c r="M173" s="49"/>
      <c r="N173" s="49"/>
      <c r="O173" s="49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</row>
    <row r="174" spans="1:76" s="27" customFormat="1">
      <c r="A174" s="28" t="str">
        <f>IF(F174&lt;&gt;"",1+MAX($A$151:A173),"")</f>
        <v/>
      </c>
      <c r="B174" s="42"/>
      <c r="C174" s="43"/>
      <c r="D174" s="46"/>
      <c r="E174" s="47"/>
      <c r="F174" s="48"/>
      <c r="G174" s="126"/>
      <c r="H174" s="255"/>
      <c r="I174" s="50"/>
      <c r="J174" s="255"/>
      <c r="K174" s="50"/>
      <c r="L174" s="49"/>
      <c r="M174" s="49"/>
      <c r="N174" s="49"/>
      <c r="O174" s="49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</row>
    <row r="175" spans="1:76" s="27" customFormat="1">
      <c r="A175" s="28" t="str">
        <f>IF(F175&lt;&gt;"",1+MAX($A$151:A174),"")</f>
        <v/>
      </c>
      <c r="B175" s="42"/>
      <c r="C175" s="43"/>
      <c r="D175" s="46"/>
      <c r="E175" s="47"/>
      <c r="F175" s="48"/>
      <c r="G175" s="126"/>
      <c r="H175" s="255"/>
      <c r="I175" s="50"/>
      <c r="J175" s="255"/>
      <c r="K175" s="50"/>
      <c r="L175" s="49"/>
      <c r="M175" s="49"/>
      <c r="N175" s="49"/>
      <c r="O175" s="49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</row>
    <row r="176" spans="1:76" s="27" customFormat="1">
      <c r="A176" s="28" t="str">
        <f>IF(F176&lt;&gt;"",1+MAX($A$151:A175),"")</f>
        <v/>
      </c>
      <c r="B176" s="42"/>
      <c r="C176" s="43"/>
      <c r="D176" s="46"/>
      <c r="E176" s="47"/>
      <c r="F176" s="48"/>
      <c r="G176" s="126"/>
      <c r="H176" s="255"/>
      <c r="I176" s="50"/>
      <c r="J176" s="255"/>
      <c r="K176" s="50"/>
      <c r="L176" s="49"/>
      <c r="M176" s="49"/>
      <c r="N176" s="49"/>
      <c r="O176" s="49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</row>
    <row r="177" spans="1:76" s="27" customFormat="1">
      <c r="A177" s="28" t="str">
        <f>IF(F177&lt;&gt;"",1+MAX($A$151:A176),"")</f>
        <v/>
      </c>
      <c r="B177" s="42"/>
      <c r="C177" s="43"/>
      <c r="D177" s="46"/>
      <c r="E177" s="47"/>
      <c r="F177" s="48"/>
      <c r="G177" s="126"/>
      <c r="H177" s="255"/>
      <c r="I177" s="50"/>
      <c r="J177" s="255"/>
      <c r="K177" s="50"/>
      <c r="L177" s="49"/>
      <c r="M177" s="49"/>
      <c r="N177" s="49"/>
      <c r="O177" s="49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</row>
    <row r="178" spans="1:76" s="27" customFormat="1">
      <c r="A178" s="28" t="str">
        <f>IF(F178&lt;&gt;"",1+MAX($A$151:A177),"")</f>
        <v/>
      </c>
      <c r="B178" s="42"/>
      <c r="C178" s="43"/>
      <c r="D178" s="46"/>
      <c r="E178" s="47"/>
      <c r="F178" s="48"/>
      <c r="G178" s="126"/>
      <c r="H178" s="255"/>
      <c r="I178" s="50"/>
      <c r="J178" s="255"/>
      <c r="K178" s="50"/>
      <c r="L178" s="49"/>
      <c r="M178" s="49"/>
      <c r="N178" s="49"/>
      <c r="O178" s="49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</row>
    <row r="179" spans="1:76" s="27" customFormat="1">
      <c r="A179" s="28" t="str">
        <f>IF(F179&lt;&gt;"",1+MAX($A$151:A178),"")</f>
        <v/>
      </c>
      <c r="B179" s="42"/>
      <c r="C179" s="43"/>
      <c r="D179" s="46"/>
      <c r="E179" s="47"/>
      <c r="F179" s="48"/>
      <c r="G179" s="126"/>
      <c r="H179" s="255"/>
      <c r="I179" s="50"/>
      <c r="J179" s="255"/>
      <c r="K179" s="50"/>
      <c r="L179" s="49"/>
      <c r="M179" s="49"/>
      <c r="N179" s="49"/>
      <c r="O179" s="49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</row>
    <row r="180" spans="1:76" s="27" customFormat="1">
      <c r="A180" s="28" t="str">
        <f>IF(F180&lt;&gt;"",1+MAX($A$151:A179),"")</f>
        <v/>
      </c>
      <c r="B180" s="42"/>
      <c r="C180" s="43"/>
      <c r="D180" s="46"/>
      <c r="E180" s="47"/>
      <c r="F180" s="48"/>
      <c r="G180" s="126"/>
      <c r="H180" s="255"/>
      <c r="I180" s="50"/>
      <c r="J180" s="255"/>
      <c r="K180" s="50"/>
      <c r="L180" s="49"/>
      <c r="M180" s="49"/>
      <c r="N180" s="49"/>
      <c r="O180" s="49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</row>
    <row r="181" spans="1:76" s="27" customFormat="1">
      <c r="A181" s="28" t="str">
        <f>IF(F181&lt;&gt;"",1+MAX($A$151:A180),"")</f>
        <v/>
      </c>
      <c r="B181" s="42"/>
      <c r="C181" s="43"/>
      <c r="D181" s="46"/>
      <c r="E181" s="47"/>
      <c r="F181" s="48"/>
      <c r="G181" s="126"/>
      <c r="H181" s="255"/>
      <c r="I181" s="50"/>
      <c r="J181" s="255"/>
      <c r="K181" s="50"/>
      <c r="L181" s="49"/>
      <c r="M181" s="49"/>
      <c r="N181" s="49"/>
      <c r="O181" s="49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</row>
    <row r="182" spans="1:76" s="27" customFormat="1">
      <c r="A182" s="28" t="str">
        <f>IF(F182&lt;&gt;"",1+MAX($A$151:A181),"")</f>
        <v/>
      </c>
      <c r="B182" s="42"/>
      <c r="C182" s="43"/>
      <c r="D182" s="46"/>
      <c r="E182" s="47"/>
      <c r="F182" s="48"/>
      <c r="G182" s="126"/>
      <c r="H182" s="255"/>
      <c r="I182" s="50"/>
      <c r="J182" s="255"/>
      <c r="K182" s="50"/>
      <c r="L182" s="49"/>
      <c r="M182" s="49"/>
      <c r="N182" s="49"/>
      <c r="O182" s="49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</row>
    <row r="183" spans="1:76" s="27" customFormat="1">
      <c r="A183" s="28" t="str">
        <f>IF(F183&lt;&gt;"",1+MAX($A$151:A182),"")</f>
        <v/>
      </c>
      <c r="B183" s="42"/>
      <c r="C183" s="43"/>
      <c r="D183" s="46"/>
      <c r="E183" s="47"/>
      <c r="F183" s="48"/>
      <c r="G183" s="126"/>
      <c r="H183" s="255"/>
      <c r="I183" s="50"/>
      <c r="J183" s="255"/>
      <c r="K183" s="50"/>
      <c r="L183" s="49"/>
      <c r="M183" s="49"/>
      <c r="N183" s="49"/>
      <c r="O183" s="49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</row>
    <row r="184" spans="1:76" s="27" customFormat="1">
      <c r="A184" s="28" t="str">
        <f>IF(F184&lt;&gt;"",1+MAX($A$151:A183),"")</f>
        <v/>
      </c>
      <c r="B184" s="42"/>
      <c r="C184" s="43"/>
      <c r="D184" s="46"/>
      <c r="E184" s="47"/>
      <c r="F184" s="48"/>
      <c r="G184" s="126"/>
      <c r="H184" s="255"/>
      <c r="I184" s="50"/>
      <c r="J184" s="255"/>
      <c r="K184" s="50"/>
      <c r="L184" s="49"/>
      <c r="M184" s="49"/>
      <c r="N184" s="49"/>
      <c r="O184" s="49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</row>
    <row r="185" spans="1:76" s="27" customFormat="1">
      <c r="A185" s="28" t="str">
        <f>IF(F185&lt;&gt;"",1+MAX($A$151:A184),"")</f>
        <v/>
      </c>
      <c r="B185" s="42"/>
      <c r="C185" s="43"/>
      <c r="D185" s="46"/>
      <c r="E185" s="47"/>
      <c r="F185" s="48"/>
      <c r="G185" s="126"/>
      <c r="H185" s="255"/>
      <c r="I185" s="50"/>
      <c r="J185" s="255"/>
      <c r="K185" s="50"/>
      <c r="L185" s="49"/>
      <c r="M185" s="49"/>
      <c r="N185" s="49"/>
      <c r="O185" s="49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</row>
    <row r="186" spans="1:76" s="27" customFormat="1">
      <c r="A186" s="28" t="str">
        <f>IF(F186&lt;&gt;"",1+MAX($A$151:A185),"")</f>
        <v/>
      </c>
      <c r="B186" s="42"/>
      <c r="C186" s="43"/>
      <c r="D186" s="46"/>
      <c r="E186" s="47"/>
      <c r="F186" s="48"/>
      <c r="G186" s="126"/>
      <c r="H186" s="255"/>
      <c r="I186" s="50"/>
      <c r="J186" s="255"/>
      <c r="K186" s="50"/>
      <c r="L186" s="49"/>
      <c r="M186" s="49"/>
      <c r="N186" s="49"/>
      <c r="O186" s="49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</row>
    <row r="187" spans="1:76" s="27" customFormat="1">
      <c r="A187" s="28" t="str">
        <f>IF(F187&lt;&gt;"",1+MAX($A$151:A186),"")</f>
        <v/>
      </c>
      <c r="B187" s="42"/>
      <c r="C187" s="43"/>
      <c r="D187" s="46"/>
      <c r="E187" s="47"/>
      <c r="F187" s="48"/>
      <c r="G187" s="126"/>
      <c r="H187" s="255"/>
      <c r="I187" s="50"/>
      <c r="J187" s="255"/>
      <c r="K187" s="50"/>
      <c r="L187" s="49"/>
      <c r="M187" s="49"/>
      <c r="N187" s="49"/>
      <c r="O187" s="49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</row>
    <row r="188" spans="1:76" s="27" customFormat="1">
      <c r="A188" s="28" t="str">
        <f>IF(F188&lt;&gt;"",1+MAX($A$151:A187),"")</f>
        <v/>
      </c>
      <c r="B188" s="42"/>
      <c r="C188" s="133"/>
      <c r="D188" s="134"/>
      <c r="E188" s="26"/>
      <c r="F188" s="135"/>
      <c r="G188" s="136"/>
      <c r="H188" s="257"/>
      <c r="I188" s="137"/>
      <c r="J188" s="257"/>
      <c r="K188" s="137"/>
      <c r="L188" s="26"/>
      <c r="M188" s="26"/>
      <c r="N188" s="49"/>
      <c r="O188" s="49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</row>
    <row r="189" spans="1:76" s="27" customFormat="1">
      <c r="A189" s="28" t="str">
        <f>IF(F189&lt;&gt;"",1+MAX($A$151:A188),"")</f>
        <v/>
      </c>
      <c r="B189" s="42"/>
      <c r="C189" s="133"/>
      <c r="D189" s="134"/>
      <c r="E189" s="26"/>
      <c r="F189" s="135"/>
      <c r="G189" s="136"/>
      <c r="H189" s="257"/>
      <c r="I189" s="137"/>
      <c r="J189" s="257"/>
      <c r="K189" s="137"/>
      <c r="L189" s="26"/>
      <c r="M189" s="26"/>
      <c r="N189" s="49"/>
      <c r="O189" s="49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</row>
    <row r="190" spans="1:76" s="27" customFormat="1">
      <c r="A190" s="28" t="str">
        <f>IF(F190&lt;&gt;"",1+MAX($A$151:A189),"")</f>
        <v/>
      </c>
      <c r="B190" s="42"/>
      <c r="C190" s="133"/>
      <c r="D190" s="134"/>
      <c r="E190" s="26"/>
      <c r="F190" s="135"/>
      <c r="G190" s="136"/>
      <c r="H190" s="257"/>
      <c r="I190" s="137"/>
      <c r="J190" s="257"/>
      <c r="K190" s="137"/>
      <c r="L190" s="26"/>
      <c r="M190" s="26"/>
      <c r="N190" s="49"/>
      <c r="O190" s="49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</row>
    <row r="191" spans="1:76" s="27" customFormat="1">
      <c r="A191" s="28" t="str">
        <f>IF(F191&lt;&gt;"",1+MAX($A$151:A190),"")</f>
        <v/>
      </c>
      <c r="B191" s="42"/>
      <c r="C191" s="133"/>
      <c r="D191" s="134"/>
      <c r="E191" s="26"/>
      <c r="F191" s="135"/>
      <c r="G191" s="136"/>
      <c r="H191" s="257"/>
      <c r="I191" s="137"/>
      <c r="J191" s="257"/>
      <c r="K191" s="137"/>
      <c r="L191" s="26"/>
      <c r="M191" s="26"/>
      <c r="N191" s="49"/>
      <c r="O191" s="49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</row>
    <row r="192" spans="1:76" s="27" customFormat="1">
      <c r="A192" s="28" t="str">
        <f>IF(F192&lt;&gt;"",1+MAX($A$151:A191),"")</f>
        <v/>
      </c>
      <c r="B192" s="42"/>
      <c r="C192" s="133"/>
      <c r="D192" s="134"/>
      <c r="E192" s="26"/>
      <c r="F192" s="135"/>
      <c r="G192" s="136"/>
      <c r="H192" s="257"/>
      <c r="I192" s="137"/>
      <c r="J192" s="257"/>
      <c r="K192" s="137"/>
      <c r="L192" s="26"/>
      <c r="M192" s="26"/>
      <c r="N192" s="49"/>
      <c r="O192" s="49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</row>
    <row r="193" spans="1:76" s="27" customFormat="1">
      <c r="A193" s="28" t="str">
        <f>IF(F193&lt;&gt;"",1+MAX($A$151:A192),"")</f>
        <v/>
      </c>
      <c r="B193" s="42"/>
      <c r="C193" s="133"/>
      <c r="D193" s="134"/>
      <c r="E193" s="26"/>
      <c r="F193" s="135"/>
      <c r="G193" s="136"/>
      <c r="H193" s="257"/>
      <c r="I193" s="137"/>
      <c r="J193" s="257"/>
      <c r="K193" s="137"/>
      <c r="L193" s="26"/>
      <c r="M193" s="26"/>
      <c r="N193" s="49"/>
      <c r="O193" s="49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</row>
    <row r="194" spans="1:76" s="27" customFormat="1">
      <c r="A194" s="28" t="str">
        <f>IF(F194&lt;&gt;"",1+MAX($A$151:A193),"")</f>
        <v/>
      </c>
      <c r="B194" s="42"/>
      <c r="C194" s="133"/>
      <c r="D194" s="134"/>
      <c r="E194" s="26"/>
      <c r="F194" s="135"/>
      <c r="G194" s="136"/>
      <c r="H194" s="257"/>
      <c r="I194" s="137"/>
      <c r="J194" s="257"/>
      <c r="K194" s="137"/>
      <c r="L194" s="26"/>
      <c r="M194" s="26"/>
      <c r="N194" s="49"/>
      <c r="O194" s="49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</row>
    <row r="195" spans="1:76">
      <c r="A195" s="28" t="str">
        <f>IF(F195&lt;&gt;"",1+MAX($A$151:A194),"")</f>
        <v/>
      </c>
      <c r="N195" s="49"/>
      <c r="O195" s="49"/>
    </row>
    <row r="196" spans="1:76">
      <c r="A196" s="28" t="str">
        <f>IF(F196&lt;&gt;"",1+MAX($A$151:A195),"")</f>
        <v/>
      </c>
      <c r="N196" s="49"/>
      <c r="O196" s="49"/>
    </row>
    <row r="197" spans="1:76">
      <c r="A197" s="28" t="str">
        <f>IF(F197&lt;&gt;"",1+MAX($A$151:A196),"")</f>
        <v/>
      </c>
      <c r="N197" s="49"/>
      <c r="O197" s="49"/>
    </row>
    <row r="198" spans="1:76">
      <c r="A198" s="28" t="str">
        <f>IF(F198&lt;&gt;"",1+MAX($A$151:A197),"")</f>
        <v/>
      </c>
      <c r="N198" s="49"/>
      <c r="O198" s="49"/>
    </row>
    <row r="199" spans="1:76">
      <c r="A199" s="28" t="str">
        <f>IF(F199&lt;&gt;"",1+MAX($A$151:A198),"")</f>
        <v/>
      </c>
      <c r="N199" s="49"/>
      <c r="O199" s="49"/>
    </row>
    <row r="200" spans="1:76">
      <c r="A200" s="28" t="str">
        <f>IF(F200&lt;&gt;"",1+MAX($A$151:A199),"")</f>
        <v/>
      </c>
      <c r="N200" s="49"/>
      <c r="O200" s="49"/>
    </row>
    <row r="201" spans="1:76">
      <c r="A201" s="28" t="str">
        <f>IF(F201&lt;&gt;"",1+MAX($A$151:A200),"")</f>
        <v/>
      </c>
      <c r="N201" s="49"/>
      <c r="O201" s="49"/>
    </row>
    <row r="202" spans="1:76">
      <c r="A202" s="28" t="str">
        <f>IF(F202&lt;&gt;"",1+MAX($A$151:A201),"")</f>
        <v/>
      </c>
      <c r="N202" s="49"/>
      <c r="O202" s="49"/>
    </row>
    <row r="203" spans="1:76">
      <c r="A203" s="28" t="str">
        <f>IF(F203&lt;&gt;"",1+MAX($A$151:A202),"")</f>
        <v/>
      </c>
      <c r="N203" s="49"/>
      <c r="O203" s="49"/>
    </row>
    <row r="204" spans="1:76">
      <c r="A204" s="28" t="str">
        <f>IF(F204&lt;&gt;"",1+MAX($A$151:A203),"")</f>
        <v/>
      </c>
      <c r="N204" s="49"/>
      <c r="O204" s="49"/>
    </row>
    <row r="205" spans="1:76">
      <c r="A205" s="28" t="str">
        <f>IF(F205&lt;&gt;"",1+MAX($A$151:A204),"")</f>
        <v/>
      </c>
      <c r="N205" s="49"/>
      <c r="O205" s="49"/>
    </row>
    <row r="206" spans="1:76">
      <c r="A206" s="28" t="str">
        <f>IF(F206&lt;&gt;"",1+MAX($A$151:A205),"")</f>
        <v/>
      </c>
      <c r="N206" s="49"/>
      <c r="O206" s="49"/>
    </row>
    <row r="207" spans="1:76">
      <c r="A207" s="28" t="str">
        <f>IF(F207&lt;&gt;"",1+MAX($A$151:A206),"")</f>
        <v/>
      </c>
      <c r="N207" s="49"/>
      <c r="O207" s="49"/>
    </row>
    <row r="208" spans="1:76">
      <c r="A208" s="28" t="str">
        <f>IF(F208&lt;&gt;"",1+MAX($A$151:A207),"")</f>
        <v/>
      </c>
      <c r="N208" s="49"/>
      <c r="O208" s="49"/>
    </row>
    <row r="209" spans="1:15">
      <c r="A209" s="28" t="str">
        <f>IF(F209&lt;&gt;"",1+MAX($A$151:A208),"")</f>
        <v/>
      </c>
      <c r="N209" s="49"/>
      <c r="O209" s="49"/>
    </row>
    <row r="210" spans="1:15">
      <c r="A210" s="28" t="str">
        <f>IF(F210&lt;&gt;"",1+MAX($A$151:A209),"")</f>
        <v/>
      </c>
      <c r="N210" s="49"/>
      <c r="O210" s="49"/>
    </row>
    <row r="211" spans="1:15">
      <c r="A211" s="28" t="str">
        <f>IF(F211&lt;&gt;"",1+MAX($A$151:A210),"")</f>
        <v/>
      </c>
      <c r="N211" s="49"/>
      <c r="O211" s="49"/>
    </row>
    <row r="212" spans="1:15">
      <c r="A212" s="28" t="str">
        <f>IF(F212&lt;&gt;"",1+MAX($A$151:A211),"")</f>
        <v/>
      </c>
      <c r="N212" s="49"/>
      <c r="O212" s="49"/>
    </row>
    <row r="213" spans="1:15">
      <c r="A213" s="28" t="str">
        <f>IF(F213&lt;&gt;"",1+MAX($A$151:A212),"")</f>
        <v/>
      </c>
      <c r="N213" s="49"/>
      <c r="O213" s="49"/>
    </row>
    <row r="214" spans="1:15">
      <c r="A214" s="28" t="str">
        <f>IF(F214&lt;&gt;"",1+MAX($A$151:A213),"")</f>
        <v/>
      </c>
      <c r="N214" s="49"/>
      <c r="O214" s="49"/>
    </row>
    <row r="215" spans="1:15">
      <c r="A215" s="28" t="str">
        <f>IF(F215&lt;&gt;"",1+MAX($A$151:A214),"")</f>
        <v/>
      </c>
      <c r="N215" s="49"/>
      <c r="O215" s="49"/>
    </row>
    <row r="216" spans="1:15">
      <c r="A216" s="28" t="str">
        <f>IF(F216&lt;&gt;"",1+MAX($A$151:A215),"")</f>
        <v/>
      </c>
      <c r="N216" s="49"/>
      <c r="O216" s="49"/>
    </row>
    <row r="217" spans="1:15">
      <c r="A217" s="28" t="str">
        <f>IF(F217&lt;&gt;"",1+MAX($A$151:A216),"")</f>
        <v/>
      </c>
      <c r="N217" s="49"/>
      <c r="O217" s="49"/>
    </row>
    <row r="218" spans="1:15">
      <c r="A218" s="28" t="str">
        <f>IF(F218&lt;&gt;"",1+MAX($A$151:A217),"")</f>
        <v/>
      </c>
      <c r="N218" s="49"/>
      <c r="O218" s="49"/>
    </row>
    <row r="219" spans="1:15">
      <c r="A219" s="28" t="str">
        <f>IF(F219&lt;&gt;"",1+MAX($A$151:A218),"")</f>
        <v/>
      </c>
      <c r="N219" s="49"/>
      <c r="O219" s="49"/>
    </row>
    <row r="220" spans="1:15">
      <c r="A220" s="28" t="str">
        <f>IF(F220&lt;&gt;"",1+MAX($A$151:A219),"")</f>
        <v/>
      </c>
      <c r="N220" s="49"/>
      <c r="O220" s="49"/>
    </row>
    <row r="221" spans="1:15">
      <c r="A221" s="28" t="str">
        <f>IF(F221&lt;&gt;"",1+MAX($A$151:A220),"")</f>
        <v/>
      </c>
      <c r="N221" s="49"/>
      <c r="O221" s="49"/>
    </row>
    <row r="222" spans="1:15">
      <c r="A222" s="28" t="str">
        <f>IF(F222&lt;&gt;"",1+MAX($A$151:A221),"")</f>
        <v/>
      </c>
      <c r="N222" s="49"/>
      <c r="O222" s="49"/>
    </row>
    <row r="223" spans="1:15">
      <c r="A223" s="28" t="str">
        <f>IF(F223&lt;&gt;"",1+MAX($A$151:A222),"")</f>
        <v/>
      </c>
      <c r="N223" s="49"/>
      <c r="O223" s="49"/>
    </row>
    <row r="224" spans="1:15">
      <c r="A224" s="28" t="str">
        <f>IF(F224&lt;&gt;"",1+MAX($A$151:A223),"")</f>
        <v/>
      </c>
      <c r="N224" s="49"/>
      <c r="O224" s="49"/>
    </row>
    <row r="225" spans="1:15">
      <c r="A225" s="28" t="str">
        <f>IF(F225&lt;&gt;"",1+MAX($A$151:A224),"")</f>
        <v/>
      </c>
      <c r="N225" s="49"/>
      <c r="O225" s="49"/>
    </row>
    <row r="226" spans="1:15">
      <c r="A226" s="28" t="str">
        <f>IF(F226&lt;&gt;"",1+MAX($A$151:A225),"")</f>
        <v/>
      </c>
      <c r="N226" s="49"/>
      <c r="O226" s="49"/>
    </row>
    <row r="227" spans="1:15">
      <c r="A227" s="28" t="str">
        <f>IF(F227&lt;&gt;"",1+MAX($A$151:A226),"")</f>
        <v/>
      </c>
      <c r="N227" s="49"/>
      <c r="O227" s="49"/>
    </row>
    <row r="228" spans="1:15">
      <c r="A228" s="28" t="str">
        <f>IF(F228&lt;&gt;"",1+MAX($A$151:A227),"")</f>
        <v/>
      </c>
      <c r="N228" s="49"/>
      <c r="O228" s="49"/>
    </row>
    <row r="229" spans="1:15">
      <c r="A229" s="28" t="str">
        <f>IF(F229&lt;&gt;"",1+MAX($A$151:A228),"")</f>
        <v/>
      </c>
      <c r="N229" s="49"/>
      <c r="O229" s="49"/>
    </row>
    <row r="230" spans="1:15">
      <c r="A230" s="28" t="str">
        <f>IF(F230&lt;&gt;"",1+MAX($A$151:A229),"")</f>
        <v/>
      </c>
      <c r="N230" s="49"/>
      <c r="O230" s="49"/>
    </row>
    <row r="231" spans="1:15">
      <c r="A231" s="28" t="str">
        <f>IF(F231&lt;&gt;"",1+MAX($A$151:A230),"")</f>
        <v/>
      </c>
      <c r="N231" s="49"/>
      <c r="O231" s="49"/>
    </row>
    <row r="232" spans="1:15">
      <c r="A232" s="28" t="str">
        <f>IF(F232&lt;&gt;"",1+MAX($A$151:A231),"")</f>
        <v/>
      </c>
      <c r="N232" s="49"/>
      <c r="O232" s="49"/>
    </row>
    <row r="233" spans="1:15">
      <c r="A233" s="28" t="str">
        <f>IF(F233&lt;&gt;"",1+MAX($A$151:A232),"")</f>
        <v/>
      </c>
      <c r="N233" s="49"/>
      <c r="O233" s="49"/>
    </row>
    <row r="234" spans="1:15">
      <c r="A234" s="28" t="str">
        <f>IF(F234&lt;&gt;"",1+MAX($A$151:A233),"")</f>
        <v/>
      </c>
      <c r="N234" s="49"/>
      <c r="O234" s="49"/>
    </row>
    <row r="235" spans="1:15">
      <c r="A235" s="28" t="str">
        <f>IF(F235&lt;&gt;"",1+MAX($A$151:A234),"")</f>
        <v/>
      </c>
      <c r="N235" s="49"/>
      <c r="O235" s="49"/>
    </row>
    <row r="236" spans="1:15">
      <c r="A236" s="28" t="str">
        <f>IF(F236&lt;&gt;"",1+MAX($A$151:A235),"")</f>
        <v/>
      </c>
      <c r="N236" s="49"/>
      <c r="O236" s="49"/>
    </row>
    <row r="237" spans="1:15">
      <c r="A237" s="28" t="str">
        <f>IF(F237&lt;&gt;"",1+MAX($A$151:A236),"")</f>
        <v/>
      </c>
      <c r="N237" s="49"/>
      <c r="O237" s="49"/>
    </row>
    <row r="238" spans="1:15">
      <c r="A238" s="28" t="str">
        <f>IF(F238&lt;&gt;"",1+MAX($A$151:A237),"")</f>
        <v/>
      </c>
      <c r="N238" s="49"/>
      <c r="O238" s="49"/>
    </row>
    <row r="239" spans="1:15">
      <c r="A239" s="28" t="str">
        <f>IF(F239&lt;&gt;"",1+MAX($A$151:A238),"")</f>
        <v/>
      </c>
      <c r="N239" s="49"/>
      <c r="O239" s="49"/>
    </row>
    <row r="240" spans="1:15">
      <c r="A240" s="28" t="str">
        <f>IF(F240&lt;&gt;"",1+MAX($A$151:A239),"")</f>
        <v/>
      </c>
      <c r="N240" s="49"/>
      <c r="O240" s="49"/>
    </row>
    <row r="241" spans="1:15">
      <c r="A241" s="28" t="str">
        <f>IF(F241&lt;&gt;"",1+MAX($A$151:A240),"")</f>
        <v/>
      </c>
      <c r="N241" s="49"/>
      <c r="O241" s="49"/>
    </row>
    <row r="242" spans="1:15">
      <c r="A242" s="28" t="str">
        <f>IF(F242&lt;&gt;"",1+MAX($A$151:A241),"")</f>
        <v/>
      </c>
      <c r="N242" s="49"/>
      <c r="O242" s="49"/>
    </row>
    <row r="243" spans="1:15">
      <c r="A243" s="28" t="str">
        <f>IF(F243&lt;&gt;"",1+MAX($A$151:A242),"")</f>
        <v/>
      </c>
      <c r="N243" s="49"/>
      <c r="O243" s="49"/>
    </row>
    <row r="244" spans="1:15">
      <c r="A244" s="28" t="str">
        <f>IF(F244&lt;&gt;"",1+MAX($A$151:A243),"")</f>
        <v/>
      </c>
      <c r="N244" s="49"/>
      <c r="O244" s="49"/>
    </row>
    <row r="245" spans="1:15">
      <c r="A245" s="28" t="str">
        <f>IF(F245&lt;&gt;"",1+MAX($A$151:A244),"")</f>
        <v/>
      </c>
      <c r="N245" s="49"/>
      <c r="O245" s="49"/>
    </row>
    <row r="246" spans="1:15">
      <c r="A246" s="28" t="str">
        <f>IF(F246&lt;&gt;"",1+MAX($A$151:A245),"")</f>
        <v/>
      </c>
      <c r="N246" s="49"/>
      <c r="O246" s="49"/>
    </row>
    <row r="247" spans="1:15">
      <c r="A247" s="28" t="str">
        <f>IF(F247&lt;&gt;"",1+MAX($A$151:A246),"")</f>
        <v/>
      </c>
      <c r="N247" s="49"/>
      <c r="O247" s="49"/>
    </row>
    <row r="248" spans="1:15">
      <c r="A248" s="28" t="str">
        <f>IF(F248&lt;&gt;"",1+MAX($A$151:A247),"")</f>
        <v/>
      </c>
      <c r="N248" s="49"/>
      <c r="O248" s="49"/>
    </row>
    <row r="249" spans="1:15">
      <c r="A249" s="28" t="str">
        <f>IF(F249&lt;&gt;"",1+MAX($A$151:A248),"")</f>
        <v/>
      </c>
      <c r="N249" s="49"/>
      <c r="O249" s="49"/>
    </row>
    <row r="250" spans="1:15">
      <c r="A250" s="28" t="str">
        <f>IF(F250&lt;&gt;"",1+MAX($A$151:A249),"")</f>
        <v/>
      </c>
      <c r="N250" s="49"/>
      <c r="O250" s="49"/>
    </row>
    <row r="251" spans="1:15">
      <c r="A251" s="28" t="str">
        <f>IF(F251&lt;&gt;"",1+MAX($A$151:A250),"")</f>
        <v/>
      </c>
      <c r="N251" s="49"/>
      <c r="O251" s="49"/>
    </row>
    <row r="252" spans="1:15">
      <c r="A252" s="28" t="str">
        <f>IF(F252&lt;&gt;"",1+MAX($A$151:A251),"")</f>
        <v/>
      </c>
      <c r="N252" s="49"/>
      <c r="O252" s="49"/>
    </row>
    <row r="253" spans="1:15">
      <c r="A253" s="28" t="str">
        <f>IF(F253&lt;&gt;"",1+MAX($A$151:A252),"")</f>
        <v/>
      </c>
      <c r="N253" s="49"/>
      <c r="O253" s="49"/>
    </row>
    <row r="254" spans="1:15">
      <c r="A254" s="28" t="str">
        <f>IF(F254&lt;&gt;"",1+MAX($A$151:A253),"")</f>
        <v/>
      </c>
      <c r="N254" s="49"/>
      <c r="O254" s="49"/>
    </row>
    <row r="255" spans="1:15">
      <c r="A255" s="28" t="str">
        <f>IF(F255&lt;&gt;"",1+MAX($A$151:A254),"")</f>
        <v/>
      </c>
      <c r="N255" s="49"/>
      <c r="O255" s="49"/>
    </row>
    <row r="256" spans="1:15">
      <c r="A256" s="28" t="str">
        <f>IF(F256&lt;&gt;"",1+MAX($A$151:A255),"")</f>
        <v/>
      </c>
      <c r="N256" s="49"/>
      <c r="O256" s="49"/>
    </row>
    <row r="257" spans="1:15">
      <c r="A257" s="28" t="str">
        <f>IF(F257&lt;&gt;"",1+MAX($A$151:A256),"")</f>
        <v/>
      </c>
      <c r="N257" s="49"/>
      <c r="O257" s="49"/>
    </row>
    <row r="258" spans="1:15">
      <c r="A258" s="28" t="str">
        <f>IF(F258&lt;&gt;"",1+MAX($A$151:A257),"")</f>
        <v/>
      </c>
      <c r="N258" s="49"/>
      <c r="O258" s="49"/>
    </row>
    <row r="259" spans="1:15">
      <c r="A259" s="28" t="str">
        <f>IF(F259&lt;&gt;"",1+MAX($A$151:A258),"")</f>
        <v/>
      </c>
      <c r="N259" s="49"/>
      <c r="O259" s="49"/>
    </row>
    <row r="260" spans="1:15">
      <c r="A260" s="28" t="str">
        <f>IF(F260&lt;&gt;"",1+MAX($A$151:A259),"")</f>
        <v/>
      </c>
      <c r="N260" s="49"/>
      <c r="O260" s="49"/>
    </row>
    <row r="261" spans="1:15">
      <c r="A261" s="28" t="str">
        <f>IF(F261&lt;&gt;"",1+MAX($A$151:A260),"")</f>
        <v/>
      </c>
      <c r="N261" s="49"/>
      <c r="O261" s="49"/>
    </row>
    <row r="262" spans="1:15">
      <c r="A262" s="28" t="str">
        <f>IF(F262&lt;&gt;"",1+MAX($A$151:A261),"")</f>
        <v/>
      </c>
      <c r="N262" s="49"/>
      <c r="O262" s="49"/>
    </row>
    <row r="263" spans="1:15">
      <c r="A263" s="28" t="str">
        <f>IF(F263&lt;&gt;"",1+MAX($A$151:A262),"")</f>
        <v/>
      </c>
      <c r="N263" s="49"/>
      <c r="O263" s="49"/>
    </row>
    <row r="264" spans="1:15">
      <c r="A264" s="28" t="str">
        <f>IF(F264&lt;&gt;"",1+MAX($A$151:A263),"")</f>
        <v/>
      </c>
      <c r="N264" s="49"/>
      <c r="O264" s="49"/>
    </row>
    <row r="265" spans="1:15">
      <c r="A265" s="28" t="str">
        <f>IF(F265&lt;&gt;"",1+MAX($A$151:A264),"")</f>
        <v/>
      </c>
      <c r="N265" s="49"/>
      <c r="O265" s="49"/>
    </row>
    <row r="266" spans="1:15">
      <c r="A266" s="28" t="str">
        <f>IF(F266&lt;&gt;"",1+MAX($A$151:A265),"")</f>
        <v/>
      </c>
      <c r="N266" s="49"/>
      <c r="O266" s="49"/>
    </row>
    <row r="267" spans="1:15">
      <c r="A267" s="28" t="str">
        <f>IF(F267&lt;&gt;"",1+MAX($A$151:A266),"")</f>
        <v/>
      </c>
      <c r="N267" s="49"/>
      <c r="O267" s="49"/>
    </row>
    <row r="268" spans="1:15">
      <c r="A268" s="28" t="str">
        <f>IF(F268&lt;&gt;"",1+MAX($A$151:A267),"")</f>
        <v/>
      </c>
      <c r="N268" s="49"/>
      <c r="O268" s="49"/>
    </row>
    <row r="269" spans="1:15">
      <c r="A269" s="28" t="str">
        <f>IF(F269&lt;&gt;"",1+MAX($A$151:A268),"")</f>
        <v/>
      </c>
      <c r="N269" s="49"/>
      <c r="O269" s="49"/>
    </row>
    <row r="270" spans="1:15">
      <c r="A270" s="28" t="str">
        <f>IF(F270&lt;&gt;"",1+MAX($A$151:A269),"")</f>
        <v/>
      </c>
      <c r="N270" s="49"/>
      <c r="O270" s="49"/>
    </row>
    <row r="271" spans="1:15">
      <c r="A271" s="28" t="str">
        <f>IF(F271&lt;&gt;"",1+MAX($A$151:A270),"")</f>
        <v/>
      </c>
      <c r="N271" s="49"/>
      <c r="O271" s="49"/>
    </row>
    <row r="272" spans="1:15">
      <c r="A272" s="28" t="str">
        <f>IF(F272&lt;&gt;"",1+MAX($A$151:A271),"")</f>
        <v/>
      </c>
      <c r="N272" s="49"/>
      <c r="O272" s="49"/>
    </row>
    <row r="273" spans="1:15">
      <c r="A273" s="28" t="str">
        <f>IF(F273&lt;&gt;"",1+MAX($A$151:A272),"")</f>
        <v/>
      </c>
      <c r="N273" s="49"/>
      <c r="O273" s="49"/>
    </row>
    <row r="274" spans="1:15">
      <c r="A274" s="28" t="str">
        <f>IF(F274&lt;&gt;"",1+MAX($A$151:A273),"")</f>
        <v/>
      </c>
      <c r="N274" s="49"/>
      <c r="O274" s="49"/>
    </row>
    <row r="275" spans="1:15">
      <c r="A275" s="28" t="str">
        <f>IF(F275&lt;&gt;"",1+MAX($A$151:A274),"")</f>
        <v/>
      </c>
      <c r="N275" s="49"/>
      <c r="O275" s="49"/>
    </row>
    <row r="276" spans="1:15">
      <c r="A276" s="28" t="str">
        <f>IF(F276&lt;&gt;"",1+MAX($A$151:A275),"")</f>
        <v/>
      </c>
      <c r="N276" s="49"/>
      <c r="O276" s="49"/>
    </row>
    <row r="277" spans="1:15">
      <c r="A277" s="28" t="str">
        <f>IF(F277&lt;&gt;"",1+MAX($A$151:A276),"")</f>
        <v/>
      </c>
      <c r="N277" s="49"/>
      <c r="O277" s="49"/>
    </row>
    <row r="278" spans="1:15">
      <c r="A278" s="28" t="str">
        <f>IF(F278&lt;&gt;"",1+MAX($A$151:A277),"")</f>
        <v/>
      </c>
      <c r="N278" s="49"/>
      <c r="O278" s="49"/>
    </row>
    <row r="279" spans="1:15">
      <c r="A279" s="28" t="str">
        <f>IF(F279&lt;&gt;"",1+MAX($A$151:A278),"")</f>
        <v/>
      </c>
      <c r="N279" s="49"/>
      <c r="O279" s="49"/>
    </row>
    <row r="280" spans="1:15">
      <c r="A280" s="28" t="str">
        <f>IF(F280&lt;&gt;"",1+MAX($A$151:A279),"")</f>
        <v/>
      </c>
      <c r="N280" s="49"/>
      <c r="O280" s="49"/>
    </row>
    <row r="281" spans="1:15">
      <c r="A281" s="28" t="str">
        <f>IF(F281&lt;&gt;"",1+MAX($A$151:A280),"")</f>
        <v/>
      </c>
      <c r="N281" s="49"/>
      <c r="O281" s="49"/>
    </row>
    <row r="282" spans="1:15">
      <c r="A282" s="28" t="str">
        <f>IF(F282&lt;&gt;"",1+MAX($A$151:A281),"")</f>
        <v/>
      </c>
      <c r="N282" s="49"/>
      <c r="O282" s="49"/>
    </row>
    <row r="283" spans="1:15">
      <c r="A283" s="28" t="str">
        <f>IF(F283&lt;&gt;"",1+MAX($A$151:A282),"")</f>
        <v/>
      </c>
      <c r="N283" s="49"/>
      <c r="O283" s="49"/>
    </row>
    <row r="284" spans="1:15">
      <c r="A284" s="28" t="str">
        <f>IF(F284&lt;&gt;"",1+MAX($A$151:A283),"")</f>
        <v/>
      </c>
      <c r="N284" s="49"/>
      <c r="O284" s="49"/>
    </row>
    <row r="285" spans="1:15">
      <c r="A285" s="28" t="str">
        <f>IF(F285&lt;&gt;"",1+MAX($A$151:A284),"")</f>
        <v/>
      </c>
      <c r="N285" s="49"/>
      <c r="O285" s="49"/>
    </row>
    <row r="286" spans="1:15">
      <c r="A286" s="28" t="str">
        <f>IF(F286&lt;&gt;"",1+MAX($A$151:A285),"")</f>
        <v/>
      </c>
      <c r="N286" s="49"/>
      <c r="O286" s="49"/>
    </row>
    <row r="287" spans="1:15">
      <c r="A287" s="28" t="str">
        <f>IF(F287&lt;&gt;"",1+MAX($A$151:A286),"")</f>
        <v/>
      </c>
      <c r="N287" s="49"/>
      <c r="O287" s="49"/>
    </row>
    <row r="288" spans="1:15">
      <c r="A288" s="28" t="str">
        <f>IF(F288&lt;&gt;"",1+MAX($A$151:A287),"")</f>
        <v/>
      </c>
      <c r="N288" s="49"/>
      <c r="O288" s="49"/>
    </row>
    <row r="289" spans="1:15">
      <c r="A289" s="28" t="str">
        <f>IF(F289&lt;&gt;"",1+MAX($A$151:A288),"")</f>
        <v/>
      </c>
      <c r="N289" s="49"/>
      <c r="O289" s="49"/>
    </row>
    <row r="290" spans="1:15">
      <c r="A290" s="28" t="str">
        <f>IF(F290&lt;&gt;"",1+MAX($A$151:A289),"")</f>
        <v/>
      </c>
      <c r="N290" s="49"/>
      <c r="O290" s="49"/>
    </row>
    <row r="291" spans="1:15">
      <c r="A291" s="28" t="str">
        <f>IF(F291&lt;&gt;"",1+MAX($A$151:A290),"")</f>
        <v/>
      </c>
      <c r="N291" s="49"/>
      <c r="O291" s="49"/>
    </row>
    <row r="292" spans="1:15">
      <c r="A292" s="28" t="str">
        <f>IF(F292&lt;&gt;"",1+MAX($A$151:A291),"")</f>
        <v/>
      </c>
      <c r="N292" s="49"/>
      <c r="O292" s="49"/>
    </row>
    <row r="293" spans="1:15">
      <c r="A293" s="28" t="str">
        <f>IF(F293&lt;&gt;"",1+MAX($A$151:A292),"")</f>
        <v/>
      </c>
      <c r="N293" s="49"/>
      <c r="O293" s="49"/>
    </row>
    <row r="294" spans="1:15">
      <c r="A294" s="28" t="str">
        <f>IF(F294&lt;&gt;"",1+MAX($A$151:A293),"")</f>
        <v/>
      </c>
      <c r="N294" s="49"/>
      <c r="O294" s="49"/>
    </row>
    <row r="295" spans="1:15">
      <c r="A295" s="28" t="str">
        <f>IF(F295&lt;&gt;"",1+MAX($A$151:A294),"")</f>
        <v/>
      </c>
      <c r="N295" s="49"/>
      <c r="O295" s="49"/>
    </row>
    <row r="296" spans="1:15">
      <c r="A296" s="28" t="str">
        <f>IF(F296&lt;&gt;"",1+MAX($A$151:A295),"")</f>
        <v/>
      </c>
      <c r="N296" s="49"/>
      <c r="O296" s="49"/>
    </row>
    <row r="297" spans="1:15">
      <c r="A297" s="28" t="str">
        <f>IF(F297&lt;&gt;"",1+MAX($A$151:A296),"")</f>
        <v/>
      </c>
      <c r="N297" s="49"/>
      <c r="O297" s="49"/>
    </row>
    <row r="298" spans="1:15">
      <c r="A298" s="28" t="str">
        <f>IF(F298&lt;&gt;"",1+MAX($A$151:A297),"")</f>
        <v/>
      </c>
      <c r="N298" s="49"/>
      <c r="O298" s="49"/>
    </row>
    <row r="299" spans="1:15">
      <c r="A299" s="28" t="str">
        <f>IF(F299&lt;&gt;"",1+MAX($A$151:A298),"")</f>
        <v/>
      </c>
      <c r="N299" s="49"/>
      <c r="O299" s="49"/>
    </row>
    <row r="300" spans="1:15">
      <c r="A300" s="28" t="str">
        <f>IF(F300&lt;&gt;"",1+MAX($A$151:A299),"")</f>
        <v/>
      </c>
      <c r="N300" s="49"/>
      <c r="O300" s="49"/>
    </row>
    <row r="301" spans="1:15">
      <c r="A301" s="28" t="str">
        <f>IF(F301&lt;&gt;"",1+MAX($A$151:A300),"")</f>
        <v/>
      </c>
      <c r="N301" s="49"/>
      <c r="O301" s="49"/>
    </row>
    <row r="302" spans="1:15">
      <c r="A302" s="28" t="str">
        <f>IF(F302&lt;&gt;"",1+MAX($A$151:A301),"")</f>
        <v/>
      </c>
      <c r="N302" s="49"/>
      <c r="O302" s="49"/>
    </row>
    <row r="303" spans="1:15">
      <c r="A303" s="28" t="str">
        <f>IF(F303&lt;&gt;"",1+MAX($A$151:A302),"")</f>
        <v/>
      </c>
      <c r="N303" s="49"/>
      <c r="O303" s="49"/>
    </row>
    <row r="304" spans="1:15">
      <c r="A304" s="28" t="str">
        <f>IF(F304&lt;&gt;"",1+MAX($A$151:A303),"")</f>
        <v/>
      </c>
      <c r="N304" s="49"/>
      <c r="O304" s="49"/>
    </row>
    <row r="305" spans="1:15">
      <c r="A305" s="28" t="str">
        <f>IF(F305&lt;&gt;"",1+MAX($A$151:A304),"")</f>
        <v/>
      </c>
      <c r="N305" s="49"/>
      <c r="O305" s="49"/>
    </row>
    <row r="306" spans="1:15">
      <c r="A306" s="28" t="str">
        <f>IF(F306&lt;&gt;"",1+MAX($A$151:A305),"")</f>
        <v/>
      </c>
      <c r="N306" s="49"/>
      <c r="O306" s="49"/>
    </row>
    <row r="307" spans="1:15">
      <c r="A307" s="28" t="str">
        <f>IF(F307&lt;&gt;"",1+MAX($A$151:A306),"")</f>
        <v/>
      </c>
      <c r="N307" s="49"/>
      <c r="O307" s="49"/>
    </row>
    <row r="308" spans="1:15">
      <c r="A308" s="28" t="str">
        <f>IF(F308&lt;&gt;"",1+MAX($A$151:A307),"")</f>
        <v/>
      </c>
      <c r="N308" s="49"/>
      <c r="O308" s="49"/>
    </row>
    <row r="309" spans="1:15">
      <c r="A309" s="28" t="str">
        <f>IF(F309&lt;&gt;"",1+MAX($A$151:A308),"")</f>
        <v/>
      </c>
      <c r="N309" s="49"/>
      <c r="O309" s="49"/>
    </row>
    <row r="310" spans="1:15">
      <c r="A310" s="28" t="str">
        <f>IF(F310&lt;&gt;"",1+MAX($A$151:A309),"")</f>
        <v/>
      </c>
      <c r="N310" s="49"/>
      <c r="O310" s="49"/>
    </row>
    <row r="311" spans="1:15">
      <c r="N311" s="49"/>
      <c r="O311" s="49"/>
    </row>
    <row r="312" spans="1:15">
      <c r="N312" s="49"/>
      <c r="O312" s="49"/>
    </row>
    <row r="313" spans="1:15">
      <c r="N313" s="49"/>
      <c r="O313" s="49"/>
    </row>
    <row r="314" spans="1:15">
      <c r="N314" s="49"/>
      <c r="O314" s="49"/>
    </row>
    <row r="315" spans="1:15">
      <c r="N315" s="49"/>
      <c r="O315" s="49"/>
    </row>
    <row r="316" spans="1:15">
      <c r="N316" s="49"/>
      <c r="O316" s="49"/>
    </row>
    <row r="317" spans="1:15">
      <c r="N317" s="49"/>
      <c r="O317" s="49"/>
    </row>
    <row r="318" spans="1:15">
      <c r="N318" s="49"/>
      <c r="O318" s="49"/>
    </row>
    <row r="319" spans="1:15">
      <c r="N319" s="49"/>
      <c r="O319" s="49"/>
    </row>
    <row r="320" spans="1:15">
      <c r="N320" s="49"/>
      <c r="O320" s="49"/>
    </row>
    <row r="321" spans="2:15">
      <c r="N321" s="49"/>
      <c r="O321" s="49"/>
    </row>
    <row r="322" spans="2:15">
      <c r="B322" s="26"/>
      <c r="C322" s="26"/>
      <c r="D322" s="26"/>
      <c r="F322" s="26"/>
      <c r="G322" s="26"/>
      <c r="I322" s="26"/>
      <c r="K322" s="26"/>
      <c r="N322" s="49"/>
      <c r="O322" s="49"/>
    </row>
    <row r="323" spans="2:15">
      <c r="B323" s="26"/>
      <c r="C323" s="26"/>
      <c r="D323" s="26"/>
      <c r="F323" s="26"/>
      <c r="G323" s="26"/>
      <c r="I323" s="26"/>
      <c r="K323" s="26"/>
      <c r="N323" s="49"/>
      <c r="O323" s="49"/>
    </row>
    <row r="324" spans="2:15">
      <c r="B324" s="26"/>
      <c r="C324" s="26"/>
      <c r="D324" s="26"/>
      <c r="F324" s="26"/>
      <c r="G324" s="26"/>
      <c r="I324" s="26"/>
      <c r="K324" s="26"/>
      <c r="N324" s="49"/>
      <c r="O324" s="49"/>
    </row>
    <row r="325" spans="2:15">
      <c r="B325" s="26"/>
      <c r="C325" s="26"/>
      <c r="D325" s="26"/>
      <c r="F325" s="26"/>
      <c r="G325" s="26"/>
      <c r="I325" s="26"/>
      <c r="K325" s="26"/>
      <c r="N325" s="49"/>
      <c r="O325" s="49"/>
    </row>
    <row r="326" spans="2:15">
      <c r="B326" s="26"/>
      <c r="C326" s="26"/>
      <c r="D326" s="26"/>
      <c r="F326" s="26"/>
      <c r="G326" s="26"/>
      <c r="I326" s="26"/>
      <c r="K326" s="26"/>
      <c r="N326" s="49"/>
      <c r="O326" s="49"/>
    </row>
    <row r="327" spans="2:15">
      <c r="B327" s="26"/>
      <c r="C327" s="26"/>
      <c r="D327" s="26"/>
      <c r="F327" s="26"/>
      <c r="G327" s="26"/>
      <c r="I327" s="26"/>
      <c r="K327" s="26"/>
      <c r="N327" s="49"/>
      <c r="O327" s="49"/>
    </row>
    <row r="328" spans="2:15">
      <c r="B328" s="26"/>
      <c r="C328" s="26"/>
      <c r="D328" s="26"/>
      <c r="F328" s="26"/>
      <c r="G328" s="26"/>
      <c r="I328" s="26"/>
      <c r="K328" s="26"/>
      <c r="N328" s="49"/>
      <c r="O328" s="49"/>
    </row>
    <row r="329" spans="2:15">
      <c r="B329" s="26"/>
      <c r="C329" s="26"/>
      <c r="D329" s="26"/>
      <c r="F329" s="26"/>
      <c r="G329" s="26"/>
      <c r="I329" s="26"/>
      <c r="K329" s="26"/>
      <c r="N329" s="49"/>
      <c r="O329" s="49"/>
    </row>
    <row r="330" spans="2:15">
      <c r="B330" s="26"/>
      <c r="C330" s="26"/>
      <c r="D330" s="26"/>
      <c r="F330" s="26"/>
      <c r="G330" s="26"/>
      <c r="I330" s="26"/>
      <c r="K330" s="26"/>
      <c r="N330" s="49"/>
      <c r="O330" s="49"/>
    </row>
    <row r="331" spans="2:15">
      <c r="B331" s="26"/>
      <c r="C331" s="26"/>
      <c r="D331" s="26"/>
      <c r="F331" s="26"/>
      <c r="G331" s="26"/>
      <c r="I331" s="26"/>
      <c r="K331" s="26"/>
      <c r="N331" s="49"/>
      <c r="O331" s="49"/>
    </row>
    <row r="332" spans="2:15">
      <c r="B332" s="26"/>
      <c r="C332" s="26"/>
      <c r="D332" s="26"/>
      <c r="F332" s="26"/>
      <c r="G332" s="26"/>
      <c r="I332" s="26"/>
      <c r="K332" s="26"/>
      <c r="N332" s="49"/>
      <c r="O332" s="49"/>
    </row>
    <row r="333" spans="2:15">
      <c r="B333" s="26"/>
      <c r="C333" s="26"/>
      <c r="D333" s="26"/>
      <c r="F333" s="26"/>
      <c r="G333" s="26"/>
      <c r="I333" s="26"/>
      <c r="K333" s="26"/>
      <c r="N333" s="49"/>
      <c r="O333" s="49"/>
    </row>
    <row r="334" spans="2:15">
      <c r="B334" s="26"/>
      <c r="C334" s="26"/>
      <c r="D334" s="26"/>
      <c r="F334" s="26"/>
      <c r="G334" s="26"/>
      <c r="I334" s="26"/>
      <c r="K334" s="26"/>
      <c r="N334" s="49"/>
      <c r="O334" s="49"/>
    </row>
    <row r="335" spans="2:15">
      <c r="B335" s="26"/>
      <c r="C335" s="26"/>
      <c r="D335" s="26"/>
      <c r="F335" s="26"/>
      <c r="G335" s="26"/>
      <c r="I335" s="26"/>
      <c r="K335" s="26"/>
      <c r="N335" s="49"/>
      <c r="O335" s="49"/>
    </row>
    <row r="336" spans="2:15">
      <c r="B336" s="26"/>
      <c r="C336" s="26"/>
      <c r="D336" s="26"/>
      <c r="F336" s="26"/>
      <c r="G336" s="26"/>
      <c r="I336" s="26"/>
      <c r="K336" s="26"/>
      <c r="N336" s="49"/>
      <c r="O336" s="49"/>
    </row>
    <row r="337" spans="2:15">
      <c r="B337" s="26"/>
      <c r="C337" s="26"/>
      <c r="D337" s="26"/>
      <c r="F337" s="26"/>
      <c r="G337" s="26"/>
      <c r="I337" s="26"/>
      <c r="K337" s="26"/>
      <c r="N337" s="49"/>
      <c r="O337" s="49"/>
    </row>
    <row r="338" spans="2:15">
      <c r="B338" s="26"/>
      <c r="C338" s="26"/>
      <c r="D338" s="26"/>
      <c r="F338" s="26"/>
      <c r="G338" s="26"/>
      <c r="I338" s="26"/>
      <c r="K338" s="26"/>
      <c r="N338" s="49"/>
      <c r="O338" s="49"/>
    </row>
    <row r="339" spans="2:15">
      <c r="B339" s="26"/>
      <c r="C339" s="26"/>
      <c r="D339" s="26"/>
      <c r="F339" s="26"/>
      <c r="G339" s="26"/>
      <c r="I339" s="26"/>
      <c r="K339" s="26"/>
      <c r="N339" s="49"/>
      <c r="O339" s="49"/>
    </row>
    <row r="340" spans="2:15">
      <c r="B340" s="26"/>
      <c r="C340" s="26"/>
      <c r="D340" s="26"/>
      <c r="F340" s="26"/>
      <c r="G340" s="26"/>
      <c r="I340" s="26"/>
      <c r="K340" s="26"/>
      <c r="N340" s="49"/>
      <c r="O340" s="49"/>
    </row>
    <row r="341" spans="2:15">
      <c r="B341" s="26"/>
      <c r="C341" s="26"/>
      <c r="D341" s="26"/>
      <c r="F341" s="26"/>
      <c r="G341" s="26"/>
      <c r="I341" s="26"/>
      <c r="K341" s="26"/>
      <c r="N341" s="49"/>
      <c r="O341" s="49"/>
    </row>
    <row r="342" spans="2:15">
      <c r="B342" s="26"/>
      <c r="C342" s="26"/>
      <c r="D342" s="26"/>
      <c r="F342" s="26"/>
      <c r="G342" s="26"/>
      <c r="I342" s="26"/>
      <c r="K342" s="26"/>
      <c r="N342" s="49"/>
      <c r="O342" s="49"/>
    </row>
    <row r="343" spans="2:15">
      <c r="B343" s="26"/>
      <c r="C343" s="26"/>
      <c r="D343" s="26"/>
      <c r="F343" s="26"/>
      <c r="G343" s="26"/>
      <c r="I343" s="26"/>
      <c r="K343" s="26"/>
      <c r="N343" s="49"/>
      <c r="O343" s="49"/>
    </row>
    <row r="344" spans="2:15">
      <c r="B344" s="26"/>
      <c r="C344" s="26"/>
      <c r="D344" s="26"/>
      <c r="F344" s="26"/>
      <c r="G344" s="26"/>
      <c r="I344" s="26"/>
      <c r="K344" s="26"/>
      <c r="N344" s="49"/>
      <c r="O344" s="49"/>
    </row>
    <row r="345" spans="2:15">
      <c r="B345" s="26"/>
      <c r="C345" s="26"/>
      <c r="D345" s="26"/>
      <c r="F345" s="26"/>
      <c r="G345" s="26"/>
      <c r="I345" s="26"/>
      <c r="K345" s="26"/>
      <c r="N345" s="49"/>
      <c r="O345" s="49"/>
    </row>
    <row r="346" spans="2:15">
      <c r="B346" s="26"/>
      <c r="C346" s="26"/>
      <c r="D346" s="26"/>
      <c r="F346" s="26"/>
      <c r="G346" s="26"/>
      <c r="I346" s="26"/>
      <c r="K346" s="26"/>
      <c r="N346" s="49"/>
      <c r="O346" s="49"/>
    </row>
    <row r="347" spans="2:15">
      <c r="B347" s="26"/>
      <c r="C347" s="26"/>
      <c r="D347" s="26"/>
      <c r="F347" s="26"/>
      <c r="G347" s="26"/>
      <c r="I347" s="26"/>
      <c r="K347" s="26"/>
      <c r="N347" s="49"/>
      <c r="O347" s="49"/>
    </row>
    <row r="348" spans="2:15">
      <c r="B348" s="26"/>
      <c r="C348" s="26"/>
      <c r="D348" s="26"/>
      <c r="F348" s="26"/>
      <c r="G348" s="26"/>
      <c r="I348" s="26"/>
      <c r="K348" s="26"/>
      <c r="N348" s="49"/>
      <c r="O348" s="49"/>
    </row>
    <row r="349" spans="2:15">
      <c r="B349" s="26"/>
      <c r="C349" s="26"/>
      <c r="D349" s="26"/>
      <c r="F349" s="26"/>
      <c r="G349" s="26"/>
      <c r="I349" s="26"/>
      <c r="K349" s="26"/>
      <c r="N349" s="49"/>
      <c r="O349" s="49"/>
    </row>
    <row r="350" spans="2:15">
      <c r="B350" s="26"/>
      <c r="C350" s="26"/>
      <c r="D350" s="26"/>
      <c r="F350" s="26"/>
      <c r="G350" s="26"/>
      <c r="I350" s="26"/>
      <c r="K350" s="26"/>
      <c r="N350" s="49"/>
      <c r="O350" s="49"/>
    </row>
    <row r="351" spans="2:15">
      <c r="B351" s="26"/>
      <c r="C351" s="26"/>
      <c r="D351" s="26"/>
      <c r="F351" s="26"/>
      <c r="G351" s="26"/>
      <c r="I351" s="26"/>
      <c r="K351" s="26"/>
      <c r="N351" s="49"/>
      <c r="O351" s="49"/>
    </row>
    <row r="352" spans="2:15">
      <c r="B352" s="26"/>
      <c r="C352" s="26"/>
      <c r="D352" s="26"/>
      <c r="F352" s="26"/>
      <c r="G352" s="26"/>
      <c r="I352" s="26"/>
      <c r="K352" s="26"/>
      <c r="N352" s="49"/>
      <c r="O352" s="49"/>
    </row>
    <row r="353" spans="2:15">
      <c r="B353" s="26"/>
      <c r="C353" s="26"/>
      <c r="D353" s="26"/>
      <c r="F353" s="26"/>
      <c r="G353" s="26"/>
      <c r="I353" s="26"/>
      <c r="K353" s="26"/>
      <c r="N353" s="49"/>
      <c r="O353" s="49"/>
    </row>
    <row r="354" spans="2:15">
      <c r="B354" s="26"/>
      <c r="C354" s="26"/>
      <c r="D354" s="26"/>
      <c r="F354" s="26"/>
      <c r="G354" s="26"/>
      <c r="I354" s="26"/>
      <c r="K354" s="26"/>
      <c r="N354" s="49"/>
      <c r="O354" s="49"/>
    </row>
    <row r="355" spans="2:15">
      <c r="B355" s="26"/>
      <c r="C355" s="26"/>
      <c r="D355" s="26"/>
      <c r="F355" s="26"/>
      <c r="G355" s="26"/>
      <c r="I355" s="26"/>
      <c r="K355" s="26"/>
      <c r="N355" s="49"/>
      <c r="O355" s="49"/>
    </row>
    <row r="356" spans="2:15">
      <c r="B356" s="26"/>
      <c r="C356" s="26"/>
      <c r="D356" s="26"/>
      <c r="F356" s="26"/>
      <c r="G356" s="26"/>
      <c r="I356" s="26"/>
      <c r="K356" s="26"/>
      <c r="N356" s="49"/>
      <c r="O356" s="49"/>
    </row>
    <row r="357" spans="2:15">
      <c r="B357" s="26"/>
      <c r="C357" s="26"/>
      <c r="D357" s="26"/>
      <c r="F357" s="26"/>
      <c r="G357" s="26"/>
      <c r="I357" s="26"/>
      <c r="K357" s="26"/>
      <c r="N357" s="49"/>
      <c r="O357" s="49"/>
    </row>
    <row r="358" spans="2:15">
      <c r="B358" s="26"/>
      <c r="C358" s="26"/>
      <c r="D358" s="26"/>
      <c r="F358" s="26"/>
      <c r="G358" s="26"/>
      <c r="I358" s="26"/>
      <c r="K358" s="26"/>
      <c r="N358" s="49"/>
      <c r="O358" s="49"/>
    </row>
    <row r="359" spans="2:15">
      <c r="B359" s="26"/>
      <c r="C359" s="26"/>
      <c r="D359" s="26"/>
      <c r="F359" s="26"/>
      <c r="G359" s="26"/>
      <c r="I359" s="26"/>
      <c r="K359" s="26"/>
      <c r="N359" s="49"/>
      <c r="O359" s="49"/>
    </row>
    <row r="360" spans="2:15">
      <c r="B360" s="26"/>
      <c r="C360" s="26"/>
      <c r="D360" s="26"/>
      <c r="F360" s="26"/>
      <c r="G360" s="26"/>
      <c r="I360" s="26"/>
      <c r="K360" s="26"/>
      <c r="N360" s="49"/>
      <c r="O360" s="49"/>
    </row>
    <row r="361" spans="2:15">
      <c r="B361" s="26"/>
      <c r="C361" s="26"/>
      <c r="D361" s="26"/>
      <c r="F361" s="26"/>
      <c r="G361" s="26"/>
      <c r="I361" s="26"/>
      <c r="K361" s="26"/>
      <c r="N361" s="49"/>
      <c r="O361" s="49"/>
    </row>
    <row r="362" spans="2:15">
      <c r="B362" s="26"/>
      <c r="C362" s="26"/>
      <c r="D362" s="26"/>
      <c r="F362" s="26"/>
      <c r="G362" s="26"/>
      <c r="I362" s="26"/>
      <c r="K362" s="26"/>
      <c r="N362" s="49"/>
      <c r="O362" s="49"/>
    </row>
    <row r="363" spans="2:15">
      <c r="B363" s="26"/>
      <c r="C363" s="26"/>
      <c r="D363" s="26"/>
      <c r="F363" s="26"/>
      <c r="G363" s="26"/>
      <c r="I363" s="26"/>
      <c r="K363" s="26"/>
      <c r="N363" s="49"/>
      <c r="O363" s="49"/>
    </row>
    <row r="364" spans="2:15">
      <c r="B364" s="26"/>
      <c r="C364" s="26"/>
      <c r="D364" s="26"/>
      <c r="F364" s="26"/>
      <c r="G364" s="26"/>
      <c r="I364" s="26"/>
      <c r="K364" s="26"/>
      <c r="N364" s="49"/>
      <c r="O364" s="49"/>
    </row>
    <row r="365" spans="2:15">
      <c r="B365" s="26"/>
      <c r="C365" s="26"/>
      <c r="D365" s="26"/>
      <c r="F365" s="26"/>
      <c r="G365" s="26"/>
      <c r="I365" s="26"/>
      <c r="K365" s="26"/>
      <c r="N365" s="49"/>
      <c r="O365" s="49"/>
    </row>
    <row r="366" spans="2:15">
      <c r="B366" s="26"/>
      <c r="C366" s="26"/>
      <c r="D366" s="26"/>
      <c r="F366" s="26"/>
      <c r="G366" s="26"/>
      <c r="I366" s="26"/>
      <c r="K366" s="26"/>
      <c r="N366" s="49"/>
      <c r="O366" s="49"/>
    </row>
    <row r="367" spans="2:15">
      <c r="B367" s="26"/>
      <c r="C367" s="26"/>
      <c r="D367" s="26"/>
      <c r="F367" s="26"/>
      <c r="G367" s="26"/>
      <c r="I367" s="26"/>
      <c r="K367" s="26"/>
      <c r="N367" s="49"/>
      <c r="O367" s="49"/>
    </row>
    <row r="368" spans="2:15">
      <c r="B368" s="26"/>
      <c r="C368" s="26"/>
      <c r="D368" s="26"/>
      <c r="F368" s="26"/>
      <c r="G368" s="26"/>
      <c r="I368" s="26"/>
      <c r="K368" s="26"/>
      <c r="N368" s="49"/>
      <c r="O368" s="49"/>
    </row>
    <row r="369" spans="2:15">
      <c r="B369" s="26"/>
      <c r="C369" s="26"/>
      <c r="D369" s="26"/>
      <c r="F369" s="26"/>
      <c r="G369" s="26"/>
      <c r="I369" s="26"/>
      <c r="K369" s="26"/>
      <c r="N369" s="49"/>
      <c r="O369" s="49"/>
    </row>
    <row r="370" spans="2:15">
      <c r="B370" s="26"/>
      <c r="C370" s="26"/>
      <c r="D370" s="26"/>
      <c r="F370" s="26"/>
      <c r="G370" s="26"/>
      <c r="I370" s="26"/>
      <c r="K370" s="26"/>
      <c r="N370" s="49"/>
      <c r="O370" s="49"/>
    </row>
    <row r="371" spans="2:15">
      <c r="B371" s="26"/>
      <c r="C371" s="26"/>
      <c r="D371" s="26"/>
      <c r="F371" s="26"/>
      <c r="G371" s="26"/>
      <c r="I371" s="26"/>
      <c r="K371" s="26"/>
      <c r="N371" s="49"/>
      <c r="O371" s="49"/>
    </row>
    <row r="372" spans="2:15">
      <c r="B372" s="26"/>
      <c r="C372" s="26"/>
      <c r="D372" s="26"/>
      <c r="F372" s="26"/>
      <c r="G372" s="26"/>
      <c r="I372" s="26"/>
      <c r="K372" s="26"/>
      <c r="N372" s="49"/>
      <c r="O372" s="49"/>
    </row>
    <row r="373" spans="2:15">
      <c r="B373" s="26"/>
      <c r="C373" s="26"/>
      <c r="D373" s="26"/>
      <c r="F373" s="26"/>
      <c r="G373" s="26"/>
      <c r="I373" s="26"/>
      <c r="K373" s="26"/>
      <c r="N373" s="49"/>
      <c r="O373" s="49"/>
    </row>
    <row r="374" spans="2:15">
      <c r="B374" s="26"/>
      <c r="C374" s="26"/>
      <c r="D374" s="26"/>
      <c r="F374" s="26"/>
      <c r="G374" s="26"/>
      <c r="I374" s="26"/>
      <c r="K374" s="26"/>
      <c r="N374" s="49"/>
      <c r="O374" s="49"/>
    </row>
    <row r="375" spans="2:15">
      <c r="B375" s="26"/>
      <c r="C375" s="26"/>
      <c r="D375" s="26"/>
      <c r="F375" s="26"/>
      <c r="G375" s="26"/>
      <c r="I375" s="26"/>
      <c r="K375" s="26"/>
      <c r="N375" s="49"/>
      <c r="O375" s="49"/>
    </row>
    <row r="376" spans="2:15">
      <c r="B376" s="26"/>
      <c r="C376" s="26"/>
      <c r="D376" s="26"/>
      <c r="F376" s="26"/>
      <c r="G376" s="26"/>
      <c r="I376" s="26"/>
      <c r="K376" s="26"/>
      <c r="N376" s="49"/>
      <c r="O376" s="49"/>
    </row>
    <row r="377" spans="2:15">
      <c r="B377" s="26"/>
      <c r="C377" s="26"/>
      <c r="D377" s="26"/>
      <c r="F377" s="26"/>
      <c r="G377" s="26"/>
      <c r="I377" s="26"/>
      <c r="K377" s="26"/>
      <c r="N377" s="49"/>
      <c r="O377" s="49"/>
    </row>
    <row r="378" spans="2:15">
      <c r="B378" s="26"/>
      <c r="C378" s="26"/>
      <c r="D378" s="26"/>
      <c r="F378" s="26"/>
      <c r="G378" s="26"/>
      <c r="I378" s="26"/>
      <c r="K378" s="26"/>
      <c r="N378" s="49"/>
      <c r="O378" s="49"/>
    </row>
    <row r="379" spans="2:15">
      <c r="B379" s="26"/>
      <c r="C379" s="26"/>
      <c r="D379" s="26"/>
      <c r="F379" s="26"/>
      <c r="G379" s="26"/>
      <c r="I379" s="26"/>
      <c r="K379" s="26"/>
      <c r="N379" s="49"/>
      <c r="O379" s="49"/>
    </row>
    <row r="380" spans="2:15">
      <c r="B380" s="26"/>
      <c r="C380" s="26"/>
      <c r="D380" s="26"/>
      <c r="F380" s="26"/>
      <c r="G380" s="26"/>
      <c r="I380" s="26"/>
      <c r="K380" s="26"/>
      <c r="N380" s="49"/>
      <c r="O380" s="49"/>
    </row>
    <row r="381" spans="2:15">
      <c r="B381" s="26"/>
      <c r="C381" s="26"/>
      <c r="D381" s="26"/>
      <c r="F381" s="26"/>
      <c r="G381" s="26"/>
      <c r="I381" s="26"/>
      <c r="K381" s="26"/>
      <c r="N381" s="49"/>
      <c r="O381" s="49"/>
    </row>
    <row r="382" spans="2:15">
      <c r="B382" s="26"/>
      <c r="C382" s="26"/>
      <c r="D382" s="26"/>
      <c r="F382" s="26"/>
      <c r="G382" s="26"/>
      <c r="I382" s="26"/>
      <c r="K382" s="26"/>
      <c r="N382" s="49"/>
      <c r="O382" s="49"/>
    </row>
    <row r="383" spans="2:15">
      <c r="B383" s="26"/>
      <c r="C383" s="26"/>
      <c r="D383" s="26"/>
      <c r="F383" s="26"/>
      <c r="G383" s="26"/>
      <c r="I383" s="26"/>
      <c r="K383" s="26"/>
      <c r="N383" s="49"/>
      <c r="O383" s="49"/>
    </row>
    <row r="384" spans="2:15">
      <c r="B384" s="26"/>
      <c r="C384" s="26"/>
      <c r="D384" s="26"/>
      <c r="F384" s="26"/>
      <c r="G384" s="26"/>
      <c r="I384" s="26"/>
      <c r="K384" s="26"/>
      <c r="N384" s="49"/>
      <c r="O384" s="49"/>
    </row>
    <row r="385" spans="2:15">
      <c r="B385" s="26"/>
      <c r="C385" s="26"/>
      <c r="D385" s="26"/>
      <c r="F385" s="26"/>
      <c r="G385" s="26"/>
      <c r="I385" s="26"/>
      <c r="K385" s="26"/>
      <c r="N385" s="49"/>
      <c r="O385" s="49"/>
    </row>
    <row r="386" spans="2:15">
      <c r="B386" s="26"/>
      <c r="C386" s="26"/>
      <c r="D386" s="26"/>
      <c r="F386" s="26"/>
      <c r="G386" s="26"/>
      <c r="I386" s="26"/>
      <c r="K386" s="26"/>
      <c r="N386" s="49"/>
      <c r="O386" s="49"/>
    </row>
    <row r="387" spans="2:15">
      <c r="B387" s="26"/>
      <c r="C387" s="26"/>
      <c r="D387" s="26"/>
      <c r="F387" s="26"/>
      <c r="G387" s="26"/>
      <c r="I387" s="26"/>
      <c r="K387" s="26"/>
      <c r="N387" s="49"/>
      <c r="O387" s="49"/>
    </row>
    <row r="388" spans="2:15">
      <c r="B388" s="26"/>
      <c r="C388" s="26"/>
      <c r="D388" s="26"/>
      <c r="F388" s="26"/>
      <c r="G388" s="26"/>
      <c r="I388" s="26"/>
      <c r="K388" s="26"/>
      <c r="N388" s="49"/>
      <c r="O388" s="49"/>
    </row>
    <row r="389" spans="2:15">
      <c r="B389" s="26"/>
      <c r="C389" s="26"/>
      <c r="D389" s="26"/>
      <c r="F389" s="26"/>
      <c r="G389" s="26"/>
      <c r="I389" s="26"/>
      <c r="K389" s="26"/>
      <c r="N389" s="49"/>
      <c r="O389" s="49"/>
    </row>
    <row r="390" spans="2:15">
      <c r="B390" s="26"/>
      <c r="C390" s="26"/>
      <c r="D390" s="26"/>
      <c r="F390" s="26"/>
      <c r="G390" s="26"/>
      <c r="I390" s="26"/>
      <c r="K390" s="26"/>
      <c r="N390" s="49"/>
      <c r="O390" s="49"/>
    </row>
    <row r="391" spans="2:15">
      <c r="B391" s="26"/>
      <c r="C391" s="26"/>
      <c r="D391" s="26"/>
      <c r="F391" s="26"/>
      <c r="G391" s="26"/>
      <c r="I391" s="26"/>
      <c r="K391" s="26"/>
      <c r="N391" s="49"/>
      <c r="O391" s="49"/>
    </row>
    <row r="392" spans="2:15">
      <c r="B392" s="26"/>
      <c r="C392" s="26"/>
      <c r="D392" s="26"/>
      <c r="F392" s="26"/>
      <c r="G392" s="26"/>
      <c r="I392" s="26"/>
      <c r="K392" s="26"/>
      <c r="N392" s="49"/>
      <c r="O392" s="49"/>
    </row>
    <row r="393" spans="2:15">
      <c r="B393" s="26"/>
      <c r="C393" s="26"/>
      <c r="D393" s="26"/>
      <c r="F393" s="26"/>
      <c r="G393" s="26"/>
      <c r="I393" s="26"/>
      <c r="K393" s="26"/>
      <c r="N393" s="49"/>
      <c r="O393" s="49"/>
    </row>
    <row r="394" spans="2:15">
      <c r="B394" s="26"/>
      <c r="C394" s="26"/>
      <c r="D394" s="26"/>
      <c r="F394" s="26"/>
      <c r="G394" s="26"/>
      <c r="I394" s="26"/>
      <c r="K394" s="26"/>
      <c r="N394" s="49"/>
      <c r="O394" s="49"/>
    </row>
    <row r="395" spans="2:15">
      <c r="B395" s="26"/>
      <c r="C395" s="26"/>
      <c r="D395" s="26"/>
      <c r="F395" s="26"/>
      <c r="G395" s="26"/>
      <c r="I395" s="26"/>
      <c r="K395" s="26"/>
      <c r="N395" s="49"/>
      <c r="O395" s="49"/>
    </row>
    <row r="396" spans="2:15">
      <c r="B396" s="26"/>
      <c r="C396" s="26"/>
      <c r="D396" s="26"/>
      <c r="F396" s="26"/>
      <c r="G396" s="26"/>
      <c r="I396" s="26"/>
      <c r="K396" s="26"/>
      <c r="N396" s="49"/>
      <c r="O396" s="49"/>
    </row>
    <row r="397" spans="2:15">
      <c r="B397" s="26"/>
      <c r="C397" s="26"/>
      <c r="D397" s="26"/>
      <c r="F397" s="26"/>
      <c r="G397" s="26"/>
      <c r="I397" s="26"/>
      <c r="K397" s="26"/>
      <c r="N397" s="49"/>
      <c r="O397" s="49"/>
    </row>
    <row r="398" spans="2:15">
      <c r="B398" s="26"/>
      <c r="C398" s="26"/>
      <c r="D398" s="26"/>
      <c r="F398" s="26"/>
      <c r="G398" s="26"/>
      <c r="I398" s="26"/>
      <c r="K398" s="26"/>
      <c r="N398" s="49"/>
      <c r="O398" s="49"/>
    </row>
    <row r="399" spans="2:15">
      <c r="B399" s="26"/>
      <c r="C399" s="26"/>
      <c r="D399" s="26"/>
      <c r="F399" s="26"/>
      <c r="G399" s="26"/>
      <c r="I399" s="26"/>
      <c r="K399" s="26"/>
      <c r="N399" s="49"/>
      <c r="O399" s="49"/>
    </row>
    <row r="400" spans="2:15">
      <c r="B400" s="26"/>
      <c r="C400" s="26"/>
      <c r="D400" s="26"/>
      <c r="F400" s="26"/>
      <c r="G400" s="26"/>
      <c r="I400" s="26"/>
      <c r="K400" s="26"/>
      <c r="N400" s="49"/>
      <c r="O400" s="49"/>
    </row>
    <row r="401" spans="2:15">
      <c r="B401" s="26"/>
      <c r="C401" s="26"/>
      <c r="D401" s="26"/>
      <c r="F401" s="26"/>
      <c r="G401" s="26"/>
      <c r="I401" s="26"/>
      <c r="K401" s="26"/>
      <c r="N401" s="49"/>
      <c r="O401" s="49"/>
    </row>
    <row r="402" spans="2:15">
      <c r="B402" s="26"/>
      <c r="C402" s="26"/>
      <c r="D402" s="26"/>
      <c r="F402" s="26"/>
      <c r="G402" s="26"/>
      <c r="I402" s="26"/>
      <c r="K402" s="26"/>
      <c r="N402" s="49"/>
      <c r="O402" s="49"/>
    </row>
    <row r="403" spans="2:15">
      <c r="B403" s="26"/>
      <c r="C403" s="26"/>
      <c r="D403" s="26"/>
      <c r="F403" s="26"/>
      <c r="G403" s="26"/>
      <c r="I403" s="26"/>
      <c r="K403" s="26"/>
      <c r="N403" s="49"/>
      <c r="O403" s="49"/>
    </row>
    <row r="404" spans="2:15">
      <c r="B404" s="26"/>
      <c r="C404" s="26"/>
      <c r="D404" s="26"/>
      <c r="F404" s="26"/>
      <c r="G404" s="26"/>
      <c r="I404" s="26"/>
      <c r="K404" s="26"/>
      <c r="N404" s="49"/>
      <c r="O404" s="49"/>
    </row>
    <row r="405" spans="2:15">
      <c r="B405" s="26"/>
      <c r="C405" s="26"/>
      <c r="D405" s="26"/>
      <c r="F405" s="26"/>
      <c r="G405" s="26"/>
      <c r="I405" s="26"/>
      <c r="K405" s="26"/>
      <c r="N405" s="49"/>
      <c r="O405" s="49"/>
    </row>
    <row r="406" spans="2:15">
      <c r="B406" s="26"/>
      <c r="C406" s="26"/>
      <c r="D406" s="26"/>
      <c r="F406" s="26"/>
      <c r="G406" s="26"/>
      <c r="I406" s="26"/>
      <c r="K406" s="26"/>
      <c r="N406" s="49"/>
      <c r="O406" s="49"/>
    </row>
    <row r="407" spans="2:15">
      <c r="B407" s="26"/>
      <c r="C407" s="26"/>
      <c r="D407" s="26"/>
      <c r="F407" s="26"/>
      <c r="G407" s="26"/>
      <c r="I407" s="26"/>
      <c r="K407" s="26"/>
      <c r="N407" s="49"/>
      <c r="O407" s="49"/>
    </row>
    <row r="408" spans="2:15">
      <c r="B408" s="26"/>
      <c r="C408" s="26"/>
      <c r="D408" s="26"/>
      <c r="F408" s="26"/>
      <c r="G408" s="26"/>
      <c r="I408" s="26"/>
      <c r="K408" s="26"/>
      <c r="N408" s="49"/>
      <c r="O408" s="49"/>
    </row>
    <row r="409" spans="2:15">
      <c r="B409" s="26"/>
      <c r="C409" s="26"/>
      <c r="D409" s="26"/>
      <c r="F409" s="26"/>
      <c r="G409" s="26"/>
      <c r="I409" s="26"/>
      <c r="K409" s="26"/>
      <c r="N409" s="49"/>
      <c r="O409" s="49"/>
    </row>
    <row r="410" spans="2:15">
      <c r="B410" s="26"/>
      <c r="C410" s="26"/>
      <c r="D410" s="26"/>
      <c r="F410" s="26"/>
      <c r="G410" s="26"/>
      <c r="I410" s="26"/>
      <c r="K410" s="26"/>
      <c r="N410" s="49"/>
      <c r="O410" s="49"/>
    </row>
    <row r="411" spans="2:15">
      <c r="B411" s="26"/>
      <c r="C411" s="26"/>
      <c r="D411" s="26"/>
      <c r="F411" s="26"/>
      <c r="G411" s="26"/>
      <c r="I411" s="26"/>
      <c r="K411" s="26"/>
      <c r="N411" s="49"/>
      <c r="O411" s="49"/>
    </row>
    <row r="412" spans="2:15">
      <c r="B412" s="26"/>
      <c r="C412" s="26"/>
      <c r="D412" s="26"/>
      <c r="F412" s="26"/>
      <c r="G412" s="26"/>
      <c r="I412" s="26"/>
      <c r="K412" s="26"/>
      <c r="N412" s="49"/>
      <c r="O412" s="49"/>
    </row>
    <row r="413" spans="2:15">
      <c r="B413" s="26"/>
      <c r="C413" s="26"/>
      <c r="D413" s="26"/>
      <c r="F413" s="26"/>
      <c r="G413" s="26"/>
      <c r="I413" s="26"/>
      <c r="K413" s="26"/>
      <c r="N413" s="49"/>
      <c r="O413" s="49"/>
    </row>
    <row r="414" spans="2:15">
      <c r="B414" s="26"/>
      <c r="C414" s="26"/>
      <c r="D414" s="26"/>
      <c r="F414" s="26"/>
      <c r="G414" s="26"/>
      <c r="I414" s="26"/>
      <c r="K414" s="26"/>
      <c r="N414" s="49"/>
      <c r="O414" s="49"/>
    </row>
    <row r="415" spans="2:15">
      <c r="B415" s="26"/>
      <c r="C415" s="26"/>
      <c r="D415" s="26"/>
      <c r="F415" s="26"/>
      <c r="G415" s="26"/>
      <c r="I415" s="26"/>
      <c r="K415" s="26"/>
      <c r="N415" s="49"/>
      <c r="O415" s="49"/>
    </row>
    <row r="416" spans="2:15">
      <c r="B416" s="26"/>
      <c r="C416" s="26"/>
      <c r="D416" s="26"/>
      <c r="F416" s="26"/>
      <c r="G416" s="26"/>
      <c r="I416" s="26"/>
      <c r="K416" s="26"/>
      <c r="N416" s="49"/>
      <c r="O416" s="49"/>
    </row>
    <row r="417" spans="2:15">
      <c r="B417" s="26"/>
      <c r="C417" s="26"/>
      <c r="D417" s="26"/>
      <c r="F417" s="26"/>
      <c r="G417" s="26"/>
      <c r="I417" s="26"/>
      <c r="K417" s="26"/>
      <c r="N417" s="49"/>
      <c r="O417" s="49"/>
    </row>
    <row r="418" spans="2:15">
      <c r="B418" s="26"/>
      <c r="C418" s="26"/>
      <c r="D418" s="26"/>
      <c r="F418" s="26"/>
      <c r="G418" s="26"/>
      <c r="I418" s="26"/>
      <c r="K418" s="26"/>
      <c r="N418" s="49"/>
      <c r="O418" s="49"/>
    </row>
    <row r="419" spans="2:15">
      <c r="B419" s="26"/>
      <c r="C419" s="26"/>
      <c r="D419" s="26"/>
      <c r="F419" s="26"/>
      <c r="G419" s="26"/>
      <c r="I419" s="26"/>
      <c r="K419" s="26"/>
      <c r="N419" s="49"/>
      <c r="O419" s="49"/>
    </row>
    <row r="420" spans="2:15">
      <c r="B420" s="26"/>
      <c r="C420" s="26"/>
      <c r="D420" s="26"/>
      <c r="F420" s="26"/>
      <c r="G420" s="26"/>
      <c r="I420" s="26"/>
      <c r="K420" s="26"/>
      <c r="N420" s="49"/>
      <c r="O420" s="49"/>
    </row>
    <row r="421" spans="2:15">
      <c r="B421" s="26"/>
      <c r="C421" s="26"/>
      <c r="D421" s="26"/>
      <c r="F421" s="26"/>
      <c r="G421" s="26"/>
      <c r="I421" s="26"/>
      <c r="K421" s="26"/>
      <c r="N421" s="49"/>
      <c r="O421" s="49"/>
    </row>
    <row r="422" spans="2:15">
      <c r="B422" s="26"/>
      <c r="C422" s="26"/>
      <c r="D422" s="26"/>
      <c r="F422" s="26"/>
      <c r="G422" s="26"/>
      <c r="I422" s="26"/>
      <c r="K422" s="26"/>
      <c r="N422" s="49"/>
      <c r="O422" s="49"/>
    </row>
    <row r="423" spans="2:15">
      <c r="B423" s="26"/>
      <c r="C423" s="26"/>
      <c r="D423" s="26"/>
      <c r="F423" s="26"/>
      <c r="G423" s="26"/>
      <c r="I423" s="26"/>
      <c r="K423" s="26"/>
      <c r="N423" s="49"/>
      <c r="O423" s="49"/>
    </row>
    <row r="424" spans="2:15">
      <c r="B424" s="26"/>
      <c r="C424" s="26"/>
      <c r="D424" s="26"/>
      <c r="F424" s="26"/>
      <c r="G424" s="26"/>
      <c r="I424" s="26"/>
      <c r="K424" s="26"/>
      <c r="N424" s="49"/>
      <c r="O424" s="49"/>
    </row>
    <row r="425" spans="2:15">
      <c r="B425" s="26"/>
      <c r="C425" s="26"/>
      <c r="D425" s="26"/>
      <c r="F425" s="26"/>
      <c r="G425" s="26"/>
      <c r="I425" s="26"/>
      <c r="K425" s="26"/>
      <c r="N425" s="49"/>
      <c r="O425" s="49"/>
    </row>
    <row r="426" spans="2:15">
      <c r="B426" s="26"/>
      <c r="C426" s="26"/>
      <c r="D426" s="26"/>
      <c r="F426" s="26"/>
      <c r="G426" s="26"/>
      <c r="I426" s="26"/>
      <c r="K426" s="26"/>
      <c r="N426" s="49"/>
      <c r="O426" s="49"/>
    </row>
    <row r="427" spans="2:15">
      <c r="B427" s="26"/>
      <c r="C427" s="26"/>
      <c r="D427" s="26"/>
      <c r="F427" s="26"/>
      <c r="G427" s="26"/>
      <c r="I427" s="26"/>
      <c r="K427" s="26"/>
      <c r="N427" s="49"/>
      <c r="O427" s="49"/>
    </row>
    <row r="428" spans="2:15">
      <c r="B428" s="26"/>
      <c r="C428" s="26"/>
      <c r="D428" s="26"/>
      <c r="F428" s="26"/>
      <c r="G428" s="26"/>
      <c r="I428" s="26"/>
      <c r="K428" s="26"/>
      <c r="N428" s="49"/>
      <c r="O428" s="49"/>
    </row>
    <row r="429" spans="2:15">
      <c r="B429" s="26"/>
      <c r="C429" s="26"/>
      <c r="D429" s="26"/>
      <c r="F429" s="26"/>
      <c r="G429" s="26"/>
      <c r="I429" s="26"/>
      <c r="K429" s="26"/>
      <c r="N429" s="49"/>
      <c r="O429" s="49"/>
    </row>
    <row r="430" spans="2:15">
      <c r="B430" s="26"/>
      <c r="C430" s="26"/>
      <c r="D430" s="26"/>
      <c r="F430" s="26"/>
      <c r="G430" s="26"/>
      <c r="I430" s="26"/>
      <c r="K430" s="26"/>
      <c r="N430" s="49"/>
      <c r="O430" s="49"/>
    </row>
    <row r="431" spans="2:15">
      <c r="B431" s="26"/>
      <c r="C431" s="26"/>
      <c r="D431" s="26"/>
      <c r="F431" s="26"/>
      <c r="G431" s="26"/>
      <c r="I431" s="26"/>
      <c r="K431" s="26"/>
      <c r="N431" s="49"/>
      <c r="O431" s="49"/>
    </row>
    <row r="432" spans="2:15">
      <c r="B432" s="26"/>
      <c r="C432" s="26"/>
      <c r="D432" s="26"/>
      <c r="F432" s="26"/>
      <c r="G432" s="26"/>
      <c r="I432" s="26"/>
      <c r="K432" s="26"/>
      <c r="N432" s="49"/>
      <c r="O432" s="49"/>
    </row>
    <row r="433" spans="2:15">
      <c r="B433" s="26"/>
      <c r="C433" s="26"/>
      <c r="D433" s="26"/>
      <c r="F433" s="26"/>
      <c r="G433" s="26"/>
      <c r="I433" s="26"/>
      <c r="K433" s="26"/>
      <c r="N433" s="49"/>
      <c r="O433" s="49"/>
    </row>
    <row r="434" spans="2:15">
      <c r="B434" s="26"/>
      <c r="C434" s="26"/>
      <c r="D434" s="26"/>
      <c r="F434" s="26"/>
      <c r="G434" s="26"/>
      <c r="I434" s="26"/>
      <c r="K434" s="26"/>
      <c r="N434" s="49"/>
      <c r="O434" s="49"/>
    </row>
    <row r="435" spans="2:15">
      <c r="B435" s="26"/>
      <c r="C435" s="26"/>
      <c r="D435" s="26"/>
      <c r="F435" s="26"/>
      <c r="G435" s="26"/>
      <c r="I435" s="26"/>
      <c r="K435" s="26"/>
      <c r="N435" s="49"/>
      <c r="O435" s="49"/>
    </row>
    <row r="436" spans="2:15">
      <c r="B436" s="26"/>
      <c r="C436" s="26"/>
      <c r="D436" s="26"/>
      <c r="F436" s="26"/>
      <c r="G436" s="26"/>
      <c r="I436" s="26"/>
      <c r="K436" s="26"/>
      <c r="N436" s="49"/>
      <c r="O436" s="49"/>
    </row>
    <row r="437" spans="2:15">
      <c r="B437" s="26"/>
      <c r="C437" s="26"/>
      <c r="D437" s="26"/>
      <c r="F437" s="26"/>
      <c r="G437" s="26"/>
      <c r="I437" s="26"/>
      <c r="K437" s="26"/>
      <c r="N437" s="49"/>
      <c r="O437" s="49"/>
    </row>
    <row r="438" spans="2:15">
      <c r="B438" s="26"/>
      <c r="C438" s="26"/>
      <c r="D438" s="26"/>
      <c r="F438" s="26"/>
      <c r="G438" s="26"/>
      <c r="I438" s="26"/>
      <c r="K438" s="26"/>
      <c r="N438" s="49"/>
      <c r="O438" s="49"/>
    </row>
    <row r="439" spans="2:15">
      <c r="B439" s="26"/>
      <c r="C439" s="26"/>
      <c r="D439" s="26"/>
      <c r="F439" s="26"/>
      <c r="G439" s="26"/>
      <c r="I439" s="26"/>
      <c r="K439" s="26"/>
      <c r="N439" s="49"/>
      <c r="O439" s="49"/>
    </row>
    <row r="440" spans="2:15">
      <c r="B440" s="26"/>
      <c r="C440" s="26"/>
      <c r="D440" s="26"/>
      <c r="F440" s="26"/>
      <c r="G440" s="26"/>
      <c r="I440" s="26"/>
      <c r="K440" s="26"/>
      <c r="N440" s="49"/>
      <c r="O440" s="49"/>
    </row>
    <row r="441" spans="2:15">
      <c r="B441" s="26"/>
      <c r="C441" s="26"/>
      <c r="D441" s="26"/>
      <c r="F441" s="26"/>
      <c r="G441" s="26"/>
      <c r="I441" s="26"/>
      <c r="K441" s="26"/>
      <c r="N441" s="49"/>
      <c r="O441" s="49"/>
    </row>
    <row r="442" spans="2:15">
      <c r="B442" s="26"/>
      <c r="C442" s="26"/>
      <c r="D442" s="26"/>
      <c r="F442" s="26"/>
      <c r="G442" s="26"/>
      <c r="I442" s="26"/>
      <c r="K442" s="26"/>
      <c r="N442" s="49"/>
      <c r="O442" s="49"/>
    </row>
    <row r="443" spans="2:15">
      <c r="B443" s="26"/>
      <c r="C443" s="26"/>
      <c r="D443" s="26"/>
      <c r="F443" s="26"/>
      <c r="G443" s="26"/>
      <c r="I443" s="26"/>
      <c r="K443" s="26"/>
      <c r="N443" s="49"/>
      <c r="O443" s="49"/>
    </row>
    <row r="444" spans="2:15">
      <c r="B444" s="26"/>
      <c r="C444" s="26"/>
      <c r="D444" s="26"/>
      <c r="F444" s="26"/>
      <c r="G444" s="26"/>
      <c r="I444" s="26"/>
      <c r="K444" s="26"/>
      <c r="N444" s="49"/>
      <c r="O444" s="49"/>
    </row>
    <row r="445" spans="2:15">
      <c r="B445" s="26"/>
      <c r="C445" s="26"/>
      <c r="D445" s="26"/>
      <c r="F445" s="26"/>
      <c r="G445" s="26"/>
      <c r="I445" s="26"/>
      <c r="K445" s="26"/>
      <c r="N445" s="49"/>
      <c r="O445" s="49"/>
    </row>
    <row r="446" spans="2:15">
      <c r="B446" s="26"/>
      <c r="C446" s="26"/>
      <c r="D446" s="26"/>
      <c r="F446" s="26"/>
      <c r="G446" s="26"/>
      <c r="I446" s="26"/>
      <c r="K446" s="26"/>
      <c r="N446" s="49"/>
      <c r="O446" s="49"/>
    </row>
    <row r="447" spans="2:15">
      <c r="B447" s="26"/>
      <c r="C447" s="26"/>
      <c r="D447" s="26"/>
      <c r="F447" s="26"/>
      <c r="G447" s="26"/>
      <c r="I447" s="26"/>
      <c r="K447" s="26"/>
      <c r="N447" s="49"/>
      <c r="O447" s="49"/>
    </row>
    <row r="448" spans="2:15">
      <c r="B448" s="26"/>
      <c r="C448" s="26"/>
      <c r="D448" s="26"/>
      <c r="F448" s="26"/>
      <c r="G448" s="26"/>
      <c r="I448" s="26"/>
      <c r="K448" s="26"/>
      <c r="N448" s="49"/>
      <c r="O448" s="49"/>
    </row>
    <row r="449" spans="2:15">
      <c r="B449" s="26"/>
      <c r="C449" s="26"/>
      <c r="D449" s="26"/>
      <c r="F449" s="26"/>
      <c r="G449" s="26"/>
      <c r="I449" s="26"/>
      <c r="K449" s="26"/>
      <c r="N449" s="49"/>
      <c r="O449" s="49"/>
    </row>
    <row r="450" spans="2:15">
      <c r="B450" s="26"/>
      <c r="C450" s="26"/>
      <c r="D450" s="26"/>
      <c r="F450" s="26"/>
      <c r="G450" s="26"/>
      <c r="I450" s="26"/>
      <c r="K450" s="26"/>
      <c r="N450" s="49"/>
      <c r="O450" s="49"/>
    </row>
    <row r="451" spans="2:15">
      <c r="B451" s="26"/>
      <c r="C451" s="26"/>
      <c r="D451" s="26"/>
      <c r="F451" s="26"/>
      <c r="G451" s="26"/>
      <c r="I451" s="26"/>
      <c r="K451" s="26"/>
      <c r="N451" s="49"/>
      <c r="O451" s="49"/>
    </row>
    <row r="452" spans="2:15">
      <c r="B452" s="26"/>
      <c r="C452" s="26"/>
      <c r="D452" s="26"/>
      <c r="F452" s="26"/>
      <c r="G452" s="26"/>
      <c r="I452" s="26"/>
      <c r="K452" s="26"/>
      <c r="N452" s="49"/>
      <c r="O452" s="49"/>
    </row>
    <row r="453" spans="2:15">
      <c r="B453" s="26"/>
      <c r="C453" s="26"/>
      <c r="D453" s="26"/>
      <c r="F453" s="26"/>
      <c r="G453" s="26"/>
      <c r="I453" s="26"/>
      <c r="K453" s="26"/>
      <c r="N453" s="49"/>
      <c r="O453" s="49"/>
    </row>
    <row r="454" spans="2:15">
      <c r="B454" s="26"/>
      <c r="C454" s="26"/>
      <c r="D454" s="26"/>
      <c r="F454" s="26"/>
      <c r="G454" s="26"/>
      <c r="I454" s="26"/>
      <c r="K454" s="26"/>
      <c r="N454" s="49"/>
      <c r="O454" s="49"/>
    </row>
    <row r="455" spans="2:15">
      <c r="B455" s="26"/>
      <c r="C455" s="26"/>
      <c r="D455" s="26"/>
      <c r="F455" s="26"/>
      <c r="G455" s="26"/>
      <c r="I455" s="26"/>
      <c r="K455" s="26"/>
      <c r="N455" s="49"/>
      <c r="O455" s="49"/>
    </row>
    <row r="456" spans="2:15">
      <c r="B456" s="26"/>
      <c r="C456" s="26"/>
      <c r="D456" s="26"/>
      <c r="F456" s="26"/>
      <c r="G456" s="26"/>
      <c r="I456" s="26"/>
      <c r="K456" s="26"/>
      <c r="N456" s="49"/>
      <c r="O456" s="49"/>
    </row>
    <row r="457" spans="2:15">
      <c r="B457" s="26"/>
      <c r="C457" s="26"/>
      <c r="D457" s="26"/>
      <c r="F457" s="26"/>
      <c r="G457" s="26"/>
      <c r="I457" s="26"/>
      <c r="K457" s="26"/>
      <c r="N457" s="49"/>
      <c r="O457" s="49"/>
    </row>
    <row r="458" spans="2:15">
      <c r="B458" s="26"/>
      <c r="C458" s="26"/>
      <c r="D458" s="26"/>
      <c r="F458" s="26"/>
      <c r="G458" s="26"/>
      <c r="I458" s="26"/>
      <c r="K458" s="26"/>
      <c r="N458" s="49"/>
      <c r="O458" s="49"/>
    </row>
    <row r="459" spans="2:15">
      <c r="B459" s="26"/>
      <c r="C459" s="26"/>
      <c r="D459" s="26"/>
      <c r="F459" s="26"/>
      <c r="G459" s="26"/>
      <c r="I459" s="26"/>
      <c r="K459" s="26"/>
      <c r="N459" s="49"/>
      <c r="O459" s="49"/>
    </row>
    <row r="460" spans="2:15">
      <c r="B460" s="26"/>
      <c r="C460" s="26"/>
      <c r="D460" s="26"/>
      <c r="F460" s="26"/>
      <c r="G460" s="26"/>
      <c r="I460" s="26"/>
      <c r="K460" s="26"/>
      <c r="N460" s="49"/>
      <c r="O460" s="49"/>
    </row>
    <row r="461" spans="2:15">
      <c r="B461" s="26"/>
      <c r="C461" s="26"/>
      <c r="D461" s="26"/>
      <c r="F461" s="26"/>
      <c r="G461" s="26"/>
      <c r="I461" s="26"/>
      <c r="K461" s="26"/>
      <c r="N461" s="49"/>
      <c r="O461" s="49"/>
    </row>
    <row r="462" spans="2:15">
      <c r="B462" s="26"/>
      <c r="C462" s="26"/>
      <c r="D462" s="26"/>
      <c r="F462" s="26"/>
      <c r="G462" s="26"/>
      <c r="I462" s="26"/>
      <c r="K462" s="26"/>
      <c r="N462" s="49"/>
      <c r="O462" s="49"/>
    </row>
    <row r="463" spans="2:15">
      <c r="B463" s="26"/>
      <c r="C463" s="26"/>
      <c r="D463" s="26"/>
      <c r="F463" s="26"/>
      <c r="G463" s="26"/>
      <c r="I463" s="26"/>
      <c r="K463" s="26"/>
      <c r="N463" s="49"/>
      <c r="O463" s="49"/>
    </row>
    <row r="464" spans="2:15">
      <c r="B464" s="26"/>
      <c r="C464" s="26"/>
      <c r="D464" s="26"/>
      <c r="F464" s="26"/>
      <c r="G464" s="26"/>
      <c r="I464" s="26"/>
      <c r="K464" s="26"/>
      <c r="N464" s="49"/>
      <c r="O464" s="49"/>
    </row>
    <row r="465" spans="2:15">
      <c r="B465" s="26"/>
      <c r="C465" s="26"/>
      <c r="D465" s="26"/>
      <c r="F465" s="26"/>
      <c r="G465" s="26"/>
      <c r="I465" s="26"/>
      <c r="K465" s="26"/>
      <c r="N465" s="49"/>
      <c r="O465" s="49"/>
    </row>
    <row r="466" spans="2:15">
      <c r="B466" s="26"/>
      <c r="C466" s="26"/>
      <c r="D466" s="26"/>
      <c r="F466" s="26"/>
      <c r="G466" s="26"/>
      <c r="I466" s="26"/>
      <c r="K466" s="26"/>
      <c r="N466" s="49"/>
      <c r="O466" s="49"/>
    </row>
    <row r="467" spans="2:15">
      <c r="B467" s="26"/>
      <c r="C467" s="26"/>
      <c r="D467" s="26"/>
      <c r="F467" s="26"/>
      <c r="G467" s="26"/>
      <c r="I467" s="26"/>
      <c r="K467" s="26"/>
      <c r="N467" s="49"/>
      <c r="O467" s="49"/>
    </row>
    <row r="468" spans="2:15">
      <c r="B468" s="26"/>
      <c r="C468" s="26"/>
      <c r="D468" s="26"/>
      <c r="F468" s="26"/>
      <c r="G468" s="26"/>
      <c r="I468" s="26"/>
      <c r="K468" s="26"/>
      <c r="N468" s="49"/>
      <c r="O468" s="49"/>
    </row>
    <row r="469" spans="2:15">
      <c r="B469" s="26"/>
      <c r="C469" s="26"/>
      <c r="D469" s="26"/>
      <c r="F469" s="26"/>
      <c r="G469" s="26"/>
      <c r="I469" s="26"/>
      <c r="K469" s="26"/>
      <c r="N469" s="49"/>
      <c r="O469" s="49"/>
    </row>
    <row r="470" spans="2:15">
      <c r="B470" s="26"/>
      <c r="C470" s="26"/>
      <c r="D470" s="26"/>
      <c r="F470" s="26"/>
      <c r="G470" s="26"/>
      <c r="I470" s="26"/>
      <c r="K470" s="26"/>
      <c r="N470" s="49"/>
      <c r="O470" s="49"/>
    </row>
    <row r="471" spans="2:15">
      <c r="B471" s="26"/>
      <c r="C471" s="26"/>
      <c r="D471" s="26"/>
      <c r="F471" s="26"/>
      <c r="G471" s="26"/>
      <c r="I471" s="26"/>
      <c r="K471" s="26"/>
      <c r="N471" s="49"/>
      <c r="O471" s="49"/>
    </row>
    <row r="472" spans="2:15">
      <c r="B472" s="26"/>
      <c r="C472" s="26"/>
      <c r="D472" s="26"/>
      <c r="F472" s="26"/>
      <c r="G472" s="26"/>
      <c r="I472" s="26"/>
      <c r="K472" s="26"/>
      <c r="N472" s="49"/>
      <c r="O472" s="49"/>
    </row>
    <row r="473" spans="2:15">
      <c r="B473" s="26"/>
      <c r="C473" s="26"/>
      <c r="D473" s="26"/>
      <c r="F473" s="26"/>
      <c r="G473" s="26"/>
      <c r="I473" s="26"/>
      <c r="K473" s="26"/>
      <c r="N473" s="49"/>
      <c r="O473" s="49"/>
    </row>
    <row r="474" spans="2:15">
      <c r="B474" s="26"/>
      <c r="C474" s="26"/>
      <c r="D474" s="26"/>
      <c r="F474" s="26"/>
      <c r="G474" s="26"/>
      <c r="I474" s="26"/>
      <c r="K474" s="26"/>
      <c r="N474" s="49"/>
      <c r="O474" s="49"/>
    </row>
    <row r="475" spans="2:15">
      <c r="B475" s="26"/>
      <c r="C475" s="26"/>
      <c r="D475" s="26"/>
      <c r="F475" s="26"/>
      <c r="G475" s="26"/>
      <c r="I475" s="26"/>
      <c r="K475" s="26"/>
      <c r="N475" s="49"/>
      <c r="O475" s="49"/>
    </row>
    <row r="476" spans="2:15">
      <c r="B476" s="26"/>
      <c r="C476" s="26"/>
      <c r="D476" s="26"/>
      <c r="F476" s="26"/>
      <c r="G476" s="26"/>
      <c r="I476" s="26"/>
      <c r="K476" s="26"/>
      <c r="N476" s="49"/>
      <c r="O476" s="49"/>
    </row>
    <row r="477" spans="2:15">
      <c r="B477" s="26"/>
      <c r="C477" s="26"/>
      <c r="D477" s="26"/>
      <c r="F477" s="26"/>
      <c r="G477" s="26"/>
      <c r="I477" s="26"/>
      <c r="K477" s="26"/>
      <c r="N477" s="49"/>
      <c r="O477" s="49"/>
    </row>
    <row r="478" spans="2:15">
      <c r="B478" s="26"/>
      <c r="C478" s="26"/>
      <c r="D478" s="26"/>
      <c r="F478" s="26"/>
      <c r="G478" s="26"/>
      <c r="I478" s="26"/>
      <c r="K478" s="26"/>
      <c r="N478" s="49"/>
      <c r="O478" s="49"/>
    </row>
    <row r="479" spans="2:15">
      <c r="B479" s="26"/>
      <c r="C479" s="26"/>
      <c r="D479" s="26"/>
      <c r="F479" s="26"/>
      <c r="G479" s="26"/>
      <c r="I479" s="26"/>
      <c r="K479" s="26"/>
      <c r="N479" s="49"/>
      <c r="O479" s="49"/>
    </row>
    <row r="480" spans="2:15">
      <c r="B480" s="26"/>
      <c r="C480" s="26"/>
      <c r="D480" s="26"/>
      <c r="F480" s="26"/>
      <c r="G480" s="26"/>
      <c r="I480" s="26"/>
      <c r="K480" s="26"/>
      <c r="N480" s="49"/>
      <c r="O480" s="49"/>
    </row>
    <row r="481" spans="2:15">
      <c r="B481" s="26"/>
      <c r="C481" s="26"/>
      <c r="D481" s="26"/>
      <c r="F481" s="26"/>
      <c r="G481" s="26"/>
      <c r="I481" s="26"/>
      <c r="K481" s="26"/>
      <c r="N481" s="49"/>
      <c r="O481" s="49"/>
    </row>
    <row r="482" spans="2:15">
      <c r="B482" s="26"/>
      <c r="C482" s="26"/>
      <c r="D482" s="26"/>
      <c r="F482" s="26"/>
      <c r="G482" s="26"/>
      <c r="I482" s="26"/>
      <c r="K482" s="26"/>
      <c r="N482" s="49"/>
      <c r="O482" s="49"/>
    </row>
    <row r="483" spans="2:15">
      <c r="B483" s="26"/>
      <c r="C483" s="26"/>
      <c r="D483" s="26"/>
      <c r="F483" s="26"/>
      <c r="G483" s="26"/>
      <c r="I483" s="26"/>
      <c r="K483" s="26"/>
      <c r="N483" s="49"/>
      <c r="O483" s="49"/>
    </row>
    <row r="484" spans="2:15">
      <c r="B484" s="26"/>
      <c r="C484" s="26"/>
      <c r="D484" s="26"/>
      <c r="F484" s="26"/>
      <c r="G484" s="26"/>
      <c r="I484" s="26"/>
      <c r="K484" s="26"/>
      <c r="N484" s="49"/>
      <c r="O484" s="49"/>
    </row>
    <row r="485" spans="2:15">
      <c r="B485" s="26"/>
      <c r="C485" s="26"/>
      <c r="D485" s="26"/>
      <c r="F485" s="26"/>
      <c r="G485" s="26"/>
      <c r="I485" s="26"/>
      <c r="K485" s="26"/>
      <c r="N485" s="49"/>
      <c r="O485" s="49"/>
    </row>
    <row r="486" spans="2:15">
      <c r="B486" s="26"/>
      <c r="C486" s="26"/>
      <c r="D486" s="26"/>
      <c r="F486" s="26"/>
      <c r="G486" s="26"/>
      <c r="I486" s="26"/>
      <c r="K486" s="26"/>
      <c r="N486" s="49"/>
      <c r="O486" s="49"/>
    </row>
    <row r="487" spans="2:15">
      <c r="B487" s="26"/>
      <c r="C487" s="26"/>
      <c r="D487" s="26"/>
      <c r="F487" s="26"/>
      <c r="G487" s="26"/>
      <c r="I487" s="26"/>
      <c r="K487" s="26"/>
      <c r="N487" s="49"/>
      <c r="O487" s="49"/>
    </row>
    <row r="488" spans="2:15">
      <c r="B488" s="26"/>
      <c r="C488" s="26"/>
      <c r="D488" s="26"/>
      <c r="F488" s="26"/>
      <c r="G488" s="26"/>
      <c r="I488" s="26"/>
      <c r="K488" s="26"/>
      <c r="N488" s="49"/>
      <c r="O488" s="49"/>
    </row>
    <row r="489" spans="2:15">
      <c r="B489" s="26"/>
      <c r="C489" s="26"/>
      <c r="D489" s="26"/>
      <c r="F489" s="26"/>
      <c r="G489" s="26"/>
      <c r="I489" s="26"/>
      <c r="K489" s="26"/>
      <c r="N489" s="49"/>
      <c r="O489" s="49"/>
    </row>
    <row r="490" spans="2:15">
      <c r="B490" s="26"/>
      <c r="C490" s="26"/>
      <c r="D490" s="26"/>
      <c r="F490" s="26"/>
      <c r="G490" s="26"/>
      <c r="I490" s="26"/>
      <c r="K490" s="26"/>
      <c r="N490" s="49"/>
      <c r="O490" s="49"/>
    </row>
    <row r="491" spans="2:15">
      <c r="B491" s="26"/>
      <c r="C491" s="26"/>
      <c r="D491" s="26"/>
      <c r="F491" s="26"/>
      <c r="G491" s="26"/>
      <c r="I491" s="26"/>
      <c r="K491" s="26"/>
      <c r="N491" s="49"/>
      <c r="O491" s="49"/>
    </row>
    <row r="492" spans="2:15">
      <c r="B492" s="26"/>
      <c r="C492" s="26"/>
      <c r="D492" s="26"/>
      <c r="F492" s="26"/>
      <c r="G492" s="26"/>
      <c r="I492" s="26"/>
      <c r="K492" s="26"/>
      <c r="N492" s="49"/>
      <c r="O492" s="49"/>
    </row>
    <row r="493" spans="2:15">
      <c r="B493" s="26"/>
      <c r="C493" s="26"/>
      <c r="D493" s="26"/>
      <c r="F493" s="26"/>
      <c r="G493" s="26"/>
      <c r="I493" s="26"/>
      <c r="K493" s="26"/>
      <c r="N493" s="49"/>
      <c r="O493" s="49"/>
    </row>
    <row r="494" spans="2:15">
      <c r="B494" s="26"/>
      <c r="C494" s="26"/>
      <c r="D494" s="26"/>
      <c r="F494" s="26"/>
      <c r="G494" s="26"/>
      <c r="I494" s="26"/>
      <c r="K494" s="26"/>
      <c r="N494" s="49"/>
      <c r="O494" s="49"/>
    </row>
    <row r="495" spans="2:15">
      <c r="B495" s="26"/>
      <c r="C495" s="26"/>
      <c r="D495" s="26"/>
      <c r="F495" s="26"/>
      <c r="G495" s="26"/>
      <c r="I495" s="26"/>
      <c r="K495" s="26"/>
      <c r="N495" s="49"/>
      <c r="O495" s="49"/>
    </row>
    <row r="496" spans="2:15">
      <c r="B496" s="26"/>
      <c r="C496" s="26"/>
      <c r="D496" s="26"/>
      <c r="F496" s="26"/>
      <c r="G496" s="26"/>
      <c r="I496" s="26"/>
      <c r="K496" s="26"/>
      <c r="N496" s="49"/>
      <c r="O496" s="49"/>
    </row>
    <row r="497" spans="2:15">
      <c r="B497" s="26"/>
      <c r="C497" s="26"/>
      <c r="D497" s="26"/>
      <c r="F497" s="26"/>
      <c r="G497" s="26"/>
      <c r="I497" s="26"/>
      <c r="K497" s="26"/>
      <c r="N497" s="49"/>
      <c r="O497" s="49"/>
    </row>
  </sheetData>
  <mergeCells count="28">
    <mergeCell ref="B24:L24"/>
    <mergeCell ref="D5:E5"/>
    <mergeCell ref="F5:I5"/>
    <mergeCell ref="L5:M5"/>
    <mergeCell ref="N5:O5"/>
    <mergeCell ref="B7:L7"/>
    <mergeCell ref="A2:P2"/>
    <mergeCell ref="D4:E4"/>
    <mergeCell ref="F4:I4"/>
    <mergeCell ref="L4:M4"/>
    <mergeCell ref="N4:O4"/>
    <mergeCell ref="L150:O150"/>
    <mergeCell ref="A143:C143"/>
    <mergeCell ref="A144:C144"/>
    <mergeCell ref="A145:C145"/>
    <mergeCell ref="K148:M148"/>
    <mergeCell ref="K146:M146"/>
    <mergeCell ref="K147:M147"/>
    <mergeCell ref="K145:M145"/>
    <mergeCell ref="B26:B116"/>
    <mergeCell ref="K142:O142"/>
    <mergeCell ref="K144:P144"/>
    <mergeCell ref="A142:C142"/>
    <mergeCell ref="L149:O149"/>
    <mergeCell ref="B135:B140"/>
    <mergeCell ref="B120:B131"/>
    <mergeCell ref="B133:L133"/>
    <mergeCell ref="B118:L118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E5425681-A92E-46C5-85E8-484A5AEDC791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Zeeshan Waseem</cp:lastModifiedBy>
  <cp:lastPrinted>2020-09-10T21:20:00Z</cp:lastPrinted>
  <dcterms:created xsi:type="dcterms:W3CDTF">2018-05-17T19:16:00Z</dcterms:created>
  <dcterms:modified xsi:type="dcterms:W3CDTF">2026-04-22T15:50:52Z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{E5425681-A92E-46C5-85E8-484A5AEDC791}</vt:lpwstr>
  </property>
</Properties>
</file>