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8_{8ACED2EA-B7E5-40C6-84D4-DE4F12F67C1C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DETAIL" sheetId="11" r:id="rId1"/>
  </sheets>
  <definedNames>
    <definedName name="_xlnm._FilterDatabase" localSheetId="0" hidden="1">DETAIL!$F$50:$I$96</definedName>
    <definedName name="_xlnm.Print_Area" localSheetId="0">DETAIL!$A$1:$O$100</definedName>
    <definedName name="_xlnm.Print_Titles" localSheetId="0">DETAIL!$39:$39</definedName>
  </definedNames>
  <calcPr calcId="181029"/>
</workbook>
</file>

<file path=xl/calcChain.xml><?xml version="1.0" encoding="utf-8"?>
<calcChain xmlns="http://schemas.openxmlformats.org/spreadsheetml/2006/main">
  <c r="A51" i="11" l="1"/>
  <c r="A52" i="11"/>
  <c r="A63" i="11"/>
  <c r="A68" i="11"/>
  <c r="A73" i="11"/>
  <c r="A76" i="11"/>
  <c r="A86" i="11"/>
  <c r="A90" i="11"/>
  <c r="A95" i="11"/>
  <c r="G94" i="11"/>
  <c r="H94" i="11" s="1"/>
  <c r="G93" i="11"/>
  <c r="H93" i="11" s="1"/>
  <c r="G92" i="11"/>
  <c r="H92" i="11" s="1"/>
  <c r="G91" i="11"/>
  <c r="H91" i="11" s="1"/>
  <c r="G89" i="11"/>
  <c r="H89" i="11" s="1"/>
  <c r="G72" i="11"/>
  <c r="H72" i="11" s="1"/>
  <c r="G71" i="11"/>
  <c r="H71" i="11" s="1"/>
  <c r="G70" i="11"/>
  <c r="H70" i="11" s="1"/>
  <c r="G69" i="11"/>
  <c r="H69" i="11" s="1"/>
  <c r="H96" i="11"/>
  <c r="M96" i="11" s="1"/>
  <c r="H88" i="11"/>
  <c r="H87" i="11"/>
  <c r="H85" i="11"/>
  <c r="L85" i="11" s="1"/>
  <c r="H84" i="11"/>
  <c r="L84" i="11" s="1"/>
  <c r="H83" i="11"/>
  <c r="M83" i="11" s="1"/>
  <c r="H82" i="11"/>
  <c r="L82" i="11" s="1"/>
  <c r="H81" i="11"/>
  <c r="M81" i="11" s="1"/>
  <c r="H80" i="11"/>
  <c r="L80" i="11" s="1"/>
  <c r="H79" i="11"/>
  <c r="L79" i="11" s="1"/>
  <c r="H78" i="11"/>
  <c r="L78" i="11" s="1"/>
  <c r="H77" i="11"/>
  <c r="M77" i="11" s="1"/>
  <c r="H75" i="11"/>
  <c r="L75" i="11" s="1"/>
  <c r="H74" i="11"/>
  <c r="M74" i="11" s="1"/>
  <c r="H67" i="11"/>
  <c r="M67" i="11" s="1"/>
  <c r="H66" i="11"/>
  <c r="L66" i="11" s="1"/>
  <c r="H65" i="11"/>
  <c r="L65" i="11" s="1"/>
  <c r="H64" i="11"/>
  <c r="L64" i="11" s="1"/>
  <c r="H62" i="11"/>
  <c r="L62" i="11" s="1"/>
  <c r="H61" i="11"/>
  <c r="L61" i="11" s="1"/>
  <c r="H60" i="11"/>
  <c r="M60" i="11" s="1"/>
  <c r="H59" i="11"/>
  <c r="M59" i="11" s="1"/>
  <c r="H58" i="11"/>
  <c r="L58" i="11" s="1"/>
  <c r="H57" i="11"/>
  <c r="H56" i="11"/>
  <c r="H55" i="11"/>
  <c r="H54" i="11"/>
  <c r="H53" i="11"/>
  <c r="L95" i="11"/>
  <c r="M95" i="11"/>
  <c r="N95" i="11"/>
  <c r="L63" i="11"/>
  <c r="M63" i="11"/>
  <c r="N63" i="11"/>
  <c r="L68" i="11"/>
  <c r="M68" i="11"/>
  <c r="N68" i="11"/>
  <c r="L73" i="11"/>
  <c r="M73" i="11"/>
  <c r="N73" i="11"/>
  <c r="L76" i="11"/>
  <c r="M76" i="11"/>
  <c r="N76" i="11"/>
  <c r="L96" i="11" l="1"/>
  <c r="N96" i="11" s="1"/>
  <c r="L81" i="11"/>
  <c r="N81" i="11" s="1"/>
  <c r="L59" i="11"/>
  <c r="N59" i="11" s="1"/>
  <c r="M75" i="11"/>
  <c r="N75" i="11" s="1"/>
  <c r="L74" i="11"/>
  <c r="N74" i="11" s="1"/>
  <c r="M84" i="11"/>
  <c r="N84" i="11" s="1"/>
  <c r="L60" i="11"/>
  <c r="N60" i="11" s="1"/>
  <c r="L83" i="11"/>
  <c r="N83" i="11" s="1"/>
  <c r="M79" i="11"/>
  <c r="N79" i="11" s="1"/>
  <c r="M64" i="11"/>
  <c r="N64" i="11" s="1"/>
  <c r="M80" i="11"/>
  <c r="N80" i="11" s="1"/>
  <c r="M65" i="11"/>
  <c r="N65" i="11" s="1"/>
  <c r="L70" i="11"/>
  <c r="M70" i="11"/>
  <c r="M61" i="11"/>
  <c r="N61" i="11" s="1"/>
  <c r="M66" i="11"/>
  <c r="N66" i="11" s="1"/>
  <c r="L92" i="11"/>
  <c r="M92" i="11"/>
  <c r="L69" i="11"/>
  <c r="M69" i="11"/>
  <c r="L93" i="11"/>
  <c r="M93" i="11"/>
  <c r="M94" i="11"/>
  <c r="L94" i="11"/>
  <c r="L71" i="11"/>
  <c r="M71" i="11"/>
  <c r="L72" i="11"/>
  <c r="M72" i="11"/>
  <c r="M85" i="11"/>
  <c r="N85" i="11" s="1"/>
  <c r="L77" i="11"/>
  <c r="N77" i="11" s="1"/>
  <c r="L67" i="11"/>
  <c r="N67" i="11" s="1"/>
  <c r="M82" i="11"/>
  <c r="N82" i="11" s="1"/>
  <c r="M78" i="11"/>
  <c r="N78" i="11" s="1"/>
  <c r="M62" i="11"/>
  <c r="N62" i="11" s="1"/>
  <c r="M58" i="11"/>
  <c r="N58" i="11" s="1"/>
  <c r="G50" i="11"/>
  <c r="H50" i="11" s="1"/>
  <c r="M50" i="11" s="1"/>
  <c r="L52" i="11"/>
  <c r="M52" i="11"/>
  <c r="N52" i="11"/>
  <c r="L53" i="11"/>
  <c r="M53" i="11"/>
  <c r="L54" i="11"/>
  <c r="M54" i="11"/>
  <c r="L55" i="11"/>
  <c r="M55" i="11"/>
  <c r="L56" i="11"/>
  <c r="M56" i="11"/>
  <c r="L57" i="11"/>
  <c r="M57" i="11"/>
  <c r="L86" i="11"/>
  <c r="M86" i="11"/>
  <c r="N86" i="11"/>
  <c r="L87" i="11"/>
  <c r="M87" i="11"/>
  <c r="L88" i="11"/>
  <c r="M88" i="11"/>
  <c r="L89" i="11"/>
  <c r="M89" i="11"/>
  <c r="L90" i="11"/>
  <c r="M90" i="11"/>
  <c r="N90" i="11"/>
  <c r="L91" i="11"/>
  <c r="M91" i="11"/>
  <c r="N71" i="11" l="1"/>
  <c r="N69" i="11"/>
  <c r="N70" i="11"/>
  <c r="N93" i="11"/>
  <c r="N92" i="11"/>
  <c r="N94" i="11"/>
  <c r="N72" i="11"/>
  <c r="N87" i="11"/>
  <c r="N56" i="11"/>
  <c r="N54" i="11"/>
  <c r="N57" i="11"/>
  <c r="N91" i="11"/>
  <c r="N55" i="11"/>
  <c r="N53" i="11"/>
  <c r="N88" i="11"/>
  <c r="N89" i="11"/>
  <c r="L50" i="11"/>
  <c r="N50" i="11" s="1"/>
  <c r="A30" i="11"/>
  <c r="O51" i="11" l="1"/>
  <c r="N15" i="11" s="1"/>
  <c r="G42" i="11" l="1"/>
  <c r="H42" i="11" s="1"/>
  <c r="G43" i="11"/>
  <c r="H43" i="11" s="1"/>
  <c r="G44" i="11"/>
  <c r="H44" i="11" s="1"/>
  <c r="G45" i="11"/>
  <c r="H45" i="11" s="1"/>
  <c r="G46" i="11"/>
  <c r="H46" i="11" s="1"/>
  <c r="G47" i="11"/>
  <c r="H47" i="11" s="1"/>
  <c r="G48" i="11"/>
  <c r="H48" i="11" s="1"/>
  <c r="G49" i="11"/>
  <c r="H49" i="11" s="1"/>
  <c r="M45" i="11" l="1"/>
  <c r="L45" i="11"/>
  <c r="M44" i="11"/>
  <c r="L44" i="11"/>
  <c r="M43" i="11"/>
  <c r="L43" i="11"/>
  <c r="L46" i="11"/>
  <c r="M46" i="11"/>
  <c r="L42" i="11"/>
  <c r="M42" i="11"/>
  <c r="M49" i="11"/>
  <c r="L49" i="11"/>
  <c r="M47" i="11"/>
  <c r="L47" i="11"/>
  <c r="M48" i="11"/>
  <c r="L48" i="11"/>
  <c r="N48" i="11" l="1"/>
  <c r="N49" i="11"/>
  <c r="N44" i="11"/>
  <c r="N43" i="11"/>
  <c r="N47" i="11"/>
  <c r="N46" i="11"/>
  <c r="N42" i="11"/>
  <c r="N45" i="11"/>
  <c r="N97" i="11" l="1"/>
  <c r="A28" i="11" l="1"/>
  <c r="A29" i="11"/>
  <c r="A31" i="11"/>
  <c r="A42" i="11" l="1"/>
  <c r="A43" i="11" l="1"/>
  <c r="N99" i="11" l="1"/>
  <c r="N98" i="11"/>
  <c r="O40" i="11"/>
  <c r="A44" i="11"/>
  <c r="N11" i="11" l="1"/>
  <c r="N32" i="11" s="1"/>
  <c r="O97" i="11"/>
  <c r="N100" i="11"/>
  <c r="A45" i="11"/>
  <c r="A46" i="11" l="1"/>
  <c r="N33" i="11"/>
  <c r="N34" i="11"/>
  <c r="O99" i="11"/>
  <c r="O98" i="11"/>
  <c r="A47" i="11" l="1"/>
  <c r="N35" i="11"/>
  <c r="O100" i="11"/>
  <c r="A48" i="11" l="1"/>
  <c r="A49" i="11" l="1"/>
  <c r="A50" i="11" l="1"/>
  <c r="A53" i="11" s="1"/>
  <c r="A54" i="11" l="1"/>
  <c r="A55" i="11" s="1"/>
  <c r="A56" i="11" s="1"/>
  <c r="A57" i="11" s="1"/>
  <c r="A58" i="11" s="1"/>
  <c r="A59" i="11" s="1"/>
  <c r="A60" i="11" s="1"/>
  <c r="A61" i="11" s="1"/>
  <c r="A62" i="11" s="1"/>
  <c r="A64" i="11" s="1"/>
  <c r="A65" i="11" s="1"/>
  <c r="A66" i="11" s="1"/>
  <c r="A67" i="11" s="1"/>
  <c r="A69" i="11" s="1"/>
  <c r="A70" i="11" s="1"/>
  <c r="A71" i="11" s="1"/>
  <c r="A72" i="11" s="1"/>
  <c r="A74" i="11" s="1"/>
  <c r="A75" i="11" s="1"/>
  <c r="A77" i="11" s="1"/>
  <c r="A78" i="11" s="1"/>
  <c r="A79" i="11" s="1"/>
  <c r="A80" i="11" s="1"/>
  <c r="A81" i="11" s="1"/>
  <c r="A82" i="11" s="1"/>
  <c r="A83" i="11" s="1"/>
  <c r="A84" i="11" s="1"/>
  <c r="A85" i="11" s="1"/>
  <c r="A87" i="11" s="1"/>
  <c r="A88" i="11" s="1"/>
  <c r="A89" i="11" s="1"/>
  <c r="A91" i="11" s="1"/>
  <c r="A92" i="11" s="1"/>
  <c r="A93" i="11" s="1"/>
  <c r="A94" i="11" s="1"/>
  <c r="A96" i="11" s="1"/>
</calcChain>
</file>

<file path=xl/sharedStrings.xml><?xml version="1.0" encoding="utf-8"?>
<sst xmlns="http://schemas.openxmlformats.org/spreadsheetml/2006/main" count="178" uniqueCount="127">
  <si>
    <t>UNIT</t>
  </si>
  <si>
    <t>DESCRIPTION</t>
  </si>
  <si>
    <t>TRADE COST</t>
  </si>
  <si>
    <t>ITEM #</t>
  </si>
  <si>
    <t>QTY.</t>
  </si>
  <si>
    <t>SUB TOTAL</t>
  </si>
  <si>
    <t>TOTAL BASE BID</t>
  </si>
  <si>
    <t>OVERHEAD AND PROFIT</t>
  </si>
  <si>
    <t>INSURANCE</t>
  </si>
  <si>
    <t xml:space="preserve"> </t>
  </si>
  <si>
    <t>GENERAL</t>
  </si>
  <si>
    <t>Permit</t>
  </si>
  <si>
    <t>Supervision</t>
  </si>
  <si>
    <t>Estimate of Materials and Cost of Construction</t>
  </si>
  <si>
    <t>Summary</t>
  </si>
  <si>
    <t>Date:</t>
  </si>
  <si>
    <t>Project:</t>
  </si>
  <si>
    <t>Project Location:</t>
  </si>
  <si>
    <t>REF. SHEET</t>
  </si>
  <si>
    <t>CSI SECT</t>
  </si>
  <si>
    <t>QTY WITH
WASTAGE</t>
  </si>
  <si>
    <t>WASTAGE</t>
  </si>
  <si>
    <t>Mobilization Cost</t>
  </si>
  <si>
    <t>Project Overheads</t>
  </si>
  <si>
    <t>Bonds</t>
  </si>
  <si>
    <t>Fees (Architect &amp; Engineer)</t>
  </si>
  <si>
    <t>Temporary Control &amp; Facilities</t>
  </si>
  <si>
    <t>DETAIL</t>
  </si>
  <si>
    <t>LS</t>
  </si>
  <si>
    <t>DIV-01</t>
  </si>
  <si>
    <t>FINISHES</t>
  </si>
  <si>
    <t>DIV-09</t>
  </si>
  <si>
    <t>FURNISHINGS</t>
  </si>
  <si>
    <t>DIV-12</t>
  </si>
  <si>
    <t>DIV-05</t>
  </si>
  <si>
    <t>METALS</t>
  </si>
  <si>
    <t>EXTERIOR IMPROVEMENTS</t>
  </si>
  <si>
    <t>DIV-32</t>
  </si>
  <si>
    <t>DIV-21</t>
  </si>
  <si>
    <t>FIRE SUPPRESSION</t>
  </si>
  <si>
    <t>DIV-03</t>
  </si>
  <si>
    <t>CONCRETE</t>
  </si>
  <si>
    <t>OPENINGS</t>
  </si>
  <si>
    <t>DIV-08</t>
  </si>
  <si>
    <t>DIV-22</t>
  </si>
  <si>
    <t>PLUMBING</t>
  </si>
  <si>
    <t>DIV-23</t>
  </si>
  <si>
    <t>(HVAC) HEATING VENTILATING &amp; AIR CONDITIONING</t>
  </si>
  <si>
    <t>ELECTRICAL</t>
  </si>
  <si>
    <t>DIV-26</t>
  </si>
  <si>
    <t>DIV-06</t>
  </si>
  <si>
    <t>WOOD, PLASTICS &amp; COMPOSITES</t>
  </si>
  <si>
    <t>DIV-02</t>
  </si>
  <si>
    <t>SELECTIVE REMOVALS AND DEMOLITIONS</t>
  </si>
  <si>
    <t>EARTHWORK</t>
  </si>
  <si>
    <t>DIV-31</t>
  </si>
  <si>
    <t>TOTAL ITEM COST</t>
  </si>
  <si>
    <t>Detailed Estimate</t>
  </si>
  <si>
    <t>DIV-14</t>
  </si>
  <si>
    <t>CONVEYING EQUIPMENT</t>
  </si>
  <si>
    <t>DIV-04</t>
  </si>
  <si>
    <t>UNIT MASONRY</t>
  </si>
  <si>
    <t>DIV-07</t>
  </si>
  <si>
    <t>THERMAL AND MOISTURE PROTECTION</t>
  </si>
  <si>
    <t>DIV-10</t>
  </si>
  <si>
    <t>SPECIALTIES</t>
  </si>
  <si>
    <t>DIV-11</t>
  </si>
  <si>
    <t>EQUIPMENTS</t>
  </si>
  <si>
    <t>DIV-13</t>
  </si>
  <si>
    <t>UNIT MATERIAL COST</t>
  </si>
  <si>
    <t>UNIT LABOR COST</t>
  </si>
  <si>
    <t>TOTAL MATERIAL COST</t>
  </si>
  <si>
    <t>TOTAL LABOR COST</t>
  </si>
  <si>
    <t>SPECIAL CONSTRUCTION</t>
  </si>
  <si>
    <t>DIV-33</t>
  </si>
  <si>
    <t>UTILITIES</t>
  </si>
  <si>
    <t>Scaffolding</t>
  </si>
  <si>
    <t>Final Clean-up</t>
  </si>
  <si>
    <t>SF</t>
  </si>
  <si>
    <t>LF</t>
  </si>
  <si>
    <t>EA</t>
  </si>
  <si>
    <t>Steel Beam</t>
  </si>
  <si>
    <t>W14x22 Steel Beam</t>
  </si>
  <si>
    <t>W14x26 Steel Beam</t>
  </si>
  <si>
    <t>W16x26 Steel Beam</t>
  </si>
  <si>
    <t>W8x10 Steel Beam</t>
  </si>
  <si>
    <t>W18x40 Steel Beam</t>
  </si>
  <si>
    <t>W16x31 Steel Beam</t>
  </si>
  <si>
    <t>W21x44 Steel Beam</t>
  </si>
  <si>
    <t>HSS12x6x3/8 Steel Beam</t>
  </si>
  <si>
    <t>HSS6x6x1/4" Steel Beam</t>
  </si>
  <si>
    <t>HSS5x5x1/4" Steel Beam</t>
  </si>
  <si>
    <t>Steel Column</t>
  </si>
  <si>
    <t>HSS6x6x1/2 Steel Column</t>
  </si>
  <si>
    <t>HSS8x8x1/2 Steel Column</t>
  </si>
  <si>
    <t>HSS6x6x1/4 Steel Column</t>
  </si>
  <si>
    <t>HSS6x3x3/16 Steel Stub Column</t>
  </si>
  <si>
    <t>Base Plate</t>
  </si>
  <si>
    <t>BP-1: 3/4"x12"x12" Base Plate</t>
  </si>
  <si>
    <t>BP-2: 1"x12"x12" Base Plate</t>
  </si>
  <si>
    <t>BP-3: 3/4"x14"x14" Base Plate</t>
  </si>
  <si>
    <t>BP-4: 3/4"x12"x9" Base Plate</t>
  </si>
  <si>
    <t>Roof Framing</t>
  </si>
  <si>
    <t>22K4 Roof Steel Joist</t>
  </si>
  <si>
    <t>1 1/2" Deep 22 GA G60 Type B RIB Painted Metal Deck</t>
  </si>
  <si>
    <t>Bracing</t>
  </si>
  <si>
    <t>HSS4x2x3/16 Brace @ Stub Columns</t>
  </si>
  <si>
    <t>Cont. L3x3x1/4" Diagonal Brace</t>
  </si>
  <si>
    <t>L2-1/2x2-1/2x1/4 Brace</t>
  </si>
  <si>
    <t>HSS5x5x1/4" Diagonal Brace</t>
  </si>
  <si>
    <t>HSS5x5x5/16 Knee Brace (6'-0")</t>
  </si>
  <si>
    <t>L3x3x1/4 Vertical Bracing @ 5'-0"</t>
  </si>
  <si>
    <t>L3x3x1/4 Horizontal Bracing @ 5'-0"</t>
  </si>
  <si>
    <t>L3x3x1/4 Midspan Brace</t>
  </si>
  <si>
    <t>L2-1/2 x 2 1/2 x 1/4 Brace Staggered @ 5'-0"</t>
  </si>
  <si>
    <t>Steel Angles</t>
  </si>
  <si>
    <t>Cont. L3 1/2 x 3 1/2 x 5/16 Steel Angle</t>
  </si>
  <si>
    <t xml:space="preserve">L4x41/4" Steel Angles </t>
  </si>
  <si>
    <t>L4x4x3/8x0'-8" Steel Angle</t>
  </si>
  <si>
    <t>Steel Plates</t>
  </si>
  <si>
    <t>PL 1/4x4x4" Web Clip</t>
  </si>
  <si>
    <t xml:space="preserve">PL 6x6x1/4" </t>
  </si>
  <si>
    <t>1/4" Stiff Plate</t>
  </si>
  <si>
    <t>Pl 3/8"x8" Plate</t>
  </si>
  <si>
    <t>Steel Channels</t>
  </si>
  <si>
    <t>C6x10.5 Cont. Channel</t>
  </si>
  <si>
    <t>Metal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</si>
</sst>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&quot;$&quot;* #,##0_);_(&quot;$&quot;* \(#,##0\);_(&quot;$&quot;* &quot;-&quot;?_);_(@_)"/>
    <numFmt numFmtId="167" formatCode="_-&quot;$&quot;* #,##0_-;\-&quot;$&quot;* #,##0_-;_-&quot;$&quot;* &quot;-&quot;??_-;_-@_-"/>
    <numFmt numFmtId="168" formatCode="_-[$$-409]* #,##0_ ;_-[$$-409]* \-#,##0\ ;_-[$$-409]* &quot;-&quot;??_ ;_-@_ "/>
  </numFmts>
  <fonts count="49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indexed="6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u/>
      <sz val="18"/>
      <color theme="1"/>
      <name val="Times New Roman"/>
      <family val="1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Arial"/>
      <family val="2"/>
    </font>
    <font>
      <b/>
      <sz val="12"/>
      <color theme="0"/>
      <name val="Calibri"/>
      <family val="2"/>
      <scheme val="minor"/>
    </font>
    <font>
      <b/>
      <sz val="28"/>
      <name val="Calibri"/>
      <family val="2"/>
      <scheme val="minor"/>
    </font>
    <font>
      <b/>
      <sz val="16"/>
      <color theme="0"/>
      <name val="Times New Roman"/>
      <family val="1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0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double">
        <color indexed="62"/>
      </top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2"/>
      </bottom>
      <diagonal/>
    </border>
    <border>
      <left/>
      <right/>
      <top/>
      <bottom style="double">
        <color indexed="62"/>
      </bottom>
      <diagonal/>
    </border>
    <border>
      <left/>
      <right style="thin">
        <color indexed="64"/>
      </right>
      <top/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1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9" fillId="0" borderId="0"/>
    <xf numFmtId="0" fontId="9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8" fillId="0" borderId="0"/>
    <xf numFmtId="0" fontId="27" fillId="0" borderId="0"/>
    <xf numFmtId="0" fontId="9" fillId="0" borderId="0"/>
    <xf numFmtId="43" fontId="27" fillId="0" borderId="0" applyFont="0" applyFill="0" applyBorder="0" applyAlignment="0" applyProtection="0"/>
    <xf numFmtId="0" fontId="28" fillId="0" borderId="0"/>
    <xf numFmtId="43" fontId="9" fillId="0" borderId="0" applyFont="0" applyFill="0" applyBorder="0" applyAlignment="0" applyProtection="0"/>
    <xf numFmtId="0" fontId="9" fillId="0" borderId="0"/>
    <xf numFmtId="44" fontId="28" fillId="0" borderId="0" applyFont="0" applyFill="0" applyBorder="0" applyAlignment="0" applyProtection="0"/>
    <xf numFmtId="0" fontId="7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2" fillId="0" borderId="0" applyFont="0" applyFill="0" applyBorder="0" applyAlignment="0" applyProtection="0"/>
    <xf numFmtId="44" fontId="47" fillId="0" borderId="0" applyFont="0" applyFill="0" applyBorder="0" applyAlignment="0" applyProtection="0"/>
    <xf numFmtId="0" fontId="3" fillId="0" borderId="0"/>
    <xf numFmtId="0" fontId="2" fillId="0" borderId="0"/>
    <xf numFmtId="0" fontId="9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9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2" fillId="0" borderId="0"/>
    <xf numFmtId="0" fontId="1" fillId="0" borderId="0"/>
  </cellStyleXfs>
  <cellXfs count="129">
    <xf numFmtId="0" fontId="0" fillId="0" borderId="0" xfId="0"/>
    <xf numFmtId="0" fontId="29" fillId="0" borderId="0" xfId="0" applyFont="1" applyAlignment="1">
      <alignment vertical="top"/>
    </xf>
    <xf numFmtId="0" fontId="32" fillId="0" borderId="0" xfId="0" applyFont="1" applyAlignment="1">
      <alignment vertical="top"/>
    </xf>
    <xf numFmtId="0" fontId="33" fillId="0" borderId="9" xfId="41" applyFont="1" applyFill="1" applyAlignment="1">
      <alignment vertical="top"/>
    </xf>
    <xf numFmtId="41" fontId="29" fillId="0" borderId="0" xfId="45" applyNumberFormat="1" applyFont="1" applyAlignment="1">
      <alignment vertical="center"/>
    </xf>
    <xf numFmtId="0" fontId="29" fillId="0" borderId="0" xfId="45" applyFont="1" applyAlignment="1">
      <alignment vertical="center"/>
    </xf>
    <xf numFmtId="0" fontId="36" fillId="0" borderId="0" xfId="0" applyFont="1"/>
    <xf numFmtId="0" fontId="33" fillId="0" borderId="9" xfId="41" applyFont="1" applyFill="1" applyAlignment="1">
      <alignment horizontal="left" vertical="top"/>
    </xf>
    <xf numFmtId="0" fontId="32" fillId="0" borderId="0" xfId="0" applyFont="1" applyAlignment="1">
      <alignment vertical="center"/>
    </xf>
    <xf numFmtId="0" fontId="31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2" fontId="30" fillId="0" borderId="0" xfId="0" applyNumberFormat="1" applyFont="1" applyAlignment="1">
      <alignment vertical="center" wrapText="1"/>
    </xf>
    <xf numFmtId="164" fontId="33" fillId="0" borderId="9" xfId="41" applyNumberFormat="1" applyFont="1" applyFill="1" applyAlignment="1" applyProtection="1">
      <alignment horizontal="center" vertical="center"/>
    </xf>
    <xf numFmtId="0" fontId="33" fillId="0" borderId="9" xfId="41" applyFont="1" applyFill="1" applyAlignment="1">
      <alignment horizontal="center" vertical="center"/>
    </xf>
    <xf numFmtId="165" fontId="33" fillId="0" borderId="9" xfId="41" applyNumberFormat="1" applyFont="1" applyFill="1" applyAlignment="1">
      <alignment horizontal="left" vertical="center"/>
    </xf>
    <xf numFmtId="165" fontId="33" fillId="0" borderId="12" xfId="41" applyNumberFormat="1" applyFont="1" applyFill="1" applyBorder="1" applyAlignment="1">
      <alignment vertical="center"/>
    </xf>
    <xf numFmtId="0" fontId="38" fillId="0" borderId="0" xfId="0" applyFont="1" applyAlignment="1">
      <alignment horizontal="right"/>
    </xf>
    <xf numFmtId="0" fontId="38" fillId="0" borderId="0" xfId="0" applyFont="1" applyAlignment="1">
      <alignment horizontal="right" vertical="center"/>
    </xf>
    <xf numFmtId="0" fontId="41" fillId="0" borderId="0" xfId="0" applyFont="1" applyAlignment="1">
      <alignment vertical="top"/>
    </xf>
    <xf numFmtId="0" fontId="33" fillId="0" borderId="14" xfId="41" applyFont="1" applyFill="1" applyBorder="1" applyAlignment="1">
      <alignment horizontal="left" vertical="center"/>
    </xf>
    <xf numFmtId="0" fontId="33" fillId="0" borderId="15" xfId="41" applyFont="1" applyFill="1" applyBorder="1" applyAlignment="1">
      <alignment horizontal="left" vertical="center"/>
    </xf>
    <xf numFmtId="0" fontId="33" fillId="0" borderId="9" xfId="41" applyFont="1" applyFill="1" applyAlignment="1">
      <alignment horizontal="left" vertical="center"/>
    </xf>
    <xf numFmtId="0" fontId="30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top"/>
    </xf>
    <xf numFmtId="2" fontId="30" fillId="0" borderId="0" xfId="0" applyNumberFormat="1" applyFont="1" applyAlignment="1">
      <alignment vertical="top" wrapText="1"/>
    </xf>
    <xf numFmtId="2" fontId="30" fillId="0" borderId="0" xfId="0" applyNumberFormat="1" applyFont="1" applyAlignment="1">
      <alignment horizontal="center" vertical="center" wrapText="1"/>
    </xf>
    <xf numFmtId="164" fontId="30" fillId="0" borderId="0" xfId="0" applyNumberFormat="1" applyFont="1" applyAlignment="1">
      <alignment vertical="center"/>
    </xf>
    <xf numFmtId="167" fontId="38" fillId="0" borderId="0" xfId="0" applyNumberFormat="1" applyFont="1" applyAlignment="1">
      <alignment horizontal="center" vertical="center"/>
    </xf>
    <xf numFmtId="44" fontId="30" fillId="0" borderId="0" xfId="62" applyFont="1" applyBorder="1" applyAlignment="1">
      <alignment vertical="center" wrapText="1"/>
    </xf>
    <xf numFmtId="44" fontId="38" fillId="0" borderId="13" xfId="62" applyFont="1" applyBorder="1" applyAlignment="1">
      <alignment horizontal="center" vertical="center"/>
    </xf>
    <xf numFmtId="44" fontId="38" fillId="0" borderId="0" xfId="62" applyFont="1" applyAlignment="1">
      <alignment horizontal="center" vertical="center"/>
    </xf>
    <xf numFmtId="44" fontId="33" fillId="0" borderId="9" xfId="62" applyFont="1" applyFill="1" applyBorder="1" applyAlignment="1">
      <alignment horizontal="left" vertical="center"/>
    </xf>
    <xf numFmtId="44" fontId="30" fillId="0" borderId="0" xfId="62" applyFont="1" applyAlignment="1">
      <alignment vertical="center" wrapText="1"/>
    </xf>
    <xf numFmtId="9" fontId="33" fillId="0" borderId="9" xfId="61" applyFont="1" applyFill="1" applyBorder="1" applyAlignment="1">
      <alignment horizontal="center" vertical="center"/>
    </xf>
    <xf numFmtId="9" fontId="30" fillId="0" borderId="0" xfId="61" applyFont="1" applyBorder="1" applyAlignment="1">
      <alignment horizontal="center" vertical="center" wrapText="1"/>
    </xf>
    <xf numFmtId="0" fontId="33" fillId="0" borderId="19" xfId="41" applyFont="1" applyFill="1" applyBorder="1" applyAlignment="1">
      <alignment horizontal="center" vertical="center"/>
    </xf>
    <xf numFmtId="0" fontId="33" fillId="0" borderId="19" xfId="41" applyFont="1" applyFill="1" applyBorder="1" applyAlignment="1">
      <alignment horizontal="left" vertical="top"/>
    </xf>
    <xf numFmtId="0" fontId="33" fillId="0" borderId="19" xfId="41" applyFont="1" applyFill="1" applyBorder="1" applyAlignment="1">
      <alignment vertical="top"/>
    </xf>
    <xf numFmtId="164" fontId="33" fillId="0" borderId="19" xfId="41" applyNumberFormat="1" applyFont="1" applyFill="1" applyBorder="1" applyAlignment="1" applyProtection="1">
      <alignment horizontal="center" vertical="center"/>
    </xf>
    <xf numFmtId="44" fontId="33" fillId="0" borderId="20" xfId="62" applyFont="1" applyFill="1" applyBorder="1" applyAlignment="1">
      <alignment vertical="center"/>
    </xf>
    <xf numFmtId="42" fontId="33" fillId="0" borderId="20" xfId="41" applyNumberFormat="1" applyFont="1" applyFill="1" applyBorder="1" applyAlignment="1">
      <alignment vertical="center"/>
    </xf>
    <xf numFmtId="1" fontId="30" fillId="24" borderId="11" xfId="38" applyNumberFormat="1" applyFont="1" applyFill="1" applyBorder="1" applyAlignment="1">
      <alignment horizontal="center" vertical="center"/>
    </xf>
    <xf numFmtId="1" fontId="30" fillId="24" borderId="11" xfId="38" applyNumberFormat="1" applyFont="1" applyFill="1" applyBorder="1" applyAlignment="1">
      <alignment horizontal="center" vertical="top"/>
    </xf>
    <xf numFmtId="0" fontId="30" fillId="24" borderId="11" xfId="38" applyFont="1" applyFill="1" applyBorder="1" applyAlignment="1">
      <alignment horizontal="justify" vertical="top" wrapText="1"/>
    </xf>
    <xf numFmtId="41" fontId="30" fillId="24" borderId="11" xfId="38" applyNumberFormat="1" applyFont="1" applyFill="1" applyBorder="1" applyAlignment="1">
      <alignment horizontal="center" vertical="center"/>
    </xf>
    <xf numFmtId="41" fontId="30" fillId="24" borderId="11" xfId="38" applyNumberFormat="1" applyFont="1" applyFill="1" applyBorder="1" applyAlignment="1">
      <alignment horizontal="right" vertical="center"/>
    </xf>
    <xf numFmtId="0" fontId="30" fillId="24" borderId="11" xfId="38" applyFont="1" applyFill="1" applyBorder="1" applyAlignment="1">
      <alignment horizontal="center" vertical="center"/>
    </xf>
    <xf numFmtId="44" fontId="30" fillId="24" borderId="11" xfId="62" applyFont="1" applyFill="1" applyBorder="1" applyAlignment="1" applyProtection="1">
      <alignment horizontal="left" vertical="center"/>
    </xf>
    <xf numFmtId="166" fontId="30" fillId="24" borderId="11" xfId="38" applyNumberFormat="1" applyFont="1" applyFill="1" applyBorder="1" applyAlignment="1" applyProtection="1">
      <alignment horizontal="left" vertical="center"/>
    </xf>
    <xf numFmtId="1" fontId="30" fillId="24" borderId="24" xfId="38" applyNumberFormat="1" applyFont="1" applyFill="1" applyBorder="1" applyAlignment="1">
      <alignment horizontal="center" vertical="center"/>
    </xf>
    <xf numFmtId="42" fontId="30" fillId="24" borderId="25" xfId="38" applyNumberFormat="1" applyFont="1" applyFill="1" applyBorder="1" applyAlignment="1" applyProtection="1">
      <alignment horizontal="left" vertical="center"/>
    </xf>
    <xf numFmtId="9" fontId="30" fillId="24" borderId="11" xfId="61" applyFont="1" applyFill="1" applyBorder="1" applyAlignment="1">
      <alignment horizontal="right" vertical="center"/>
    </xf>
    <xf numFmtId="9" fontId="33" fillId="0" borderId="19" xfId="61" applyFont="1" applyFill="1" applyBorder="1" applyAlignment="1" applyProtection="1">
      <alignment horizontal="center" vertical="center"/>
    </xf>
    <xf numFmtId="9" fontId="33" fillId="0" borderId="9" xfId="61" applyFont="1" applyFill="1" applyBorder="1" applyAlignment="1" applyProtection="1">
      <alignment horizontal="center" vertical="center"/>
    </xf>
    <xf numFmtId="9" fontId="30" fillId="0" borderId="0" xfId="61" applyFont="1" applyAlignment="1">
      <alignment horizontal="center" vertical="center" wrapText="1"/>
    </xf>
    <xf numFmtId="44" fontId="38" fillId="0" borderId="0" xfId="62" applyFont="1" applyBorder="1" applyAlignment="1">
      <alignment horizontal="center" vertical="center"/>
    </xf>
    <xf numFmtId="14" fontId="38" fillId="0" borderId="0" xfId="0" applyNumberFormat="1" applyFont="1" applyAlignment="1">
      <alignment horizontal="left"/>
    </xf>
    <xf numFmtId="167" fontId="38" fillId="0" borderId="0" xfId="0" applyNumberFormat="1" applyFont="1" applyAlignment="1">
      <alignment vertical="center" wrapText="1"/>
    </xf>
    <xf numFmtId="167" fontId="38" fillId="0" borderId="0" xfId="0" applyNumberFormat="1" applyFont="1" applyAlignment="1">
      <alignment wrapText="1"/>
    </xf>
    <xf numFmtId="0" fontId="35" fillId="0" borderId="11" xfId="0" applyFont="1" applyBorder="1" applyAlignment="1">
      <alignment horizontal="right" vertical="center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right" vertical="center"/>
    </xf>
    <xf numFmtId="0" fontId="46" fillId="0" borderId="11" xfId="0" applyFont="1" applyBorder="1" applyAlignment="1">
      <alignment horizontal="left" vertical="center"/>
    </xf>
    <xf numFmtId="0" fontId="46" fillId="0" borderId="0" xfId="0" applyFont="1" applyAlignment="1">
      <alignment vertical="top"/>
    </xf>
    <xf numFmtId="165" fontId="38" fillId="0" borderId="0" xfId="62" applyNumberFormat="1" applyFont="1" applyAlignment="1">
      <alignment horizontal="center" vertical="center"/>
    </xf>
    <xf numFmtId="0" fontId="43" fillId="27" borderId="10" xfId="0" applyFont="1" applyFill="1" applyBorder="1" applyAlignment="1">
      <alignment horizontal="center" vertical="center"/>
    </xf>
    <xf numFmtId="0" fontId="43" fillId="27" borderId="0" xfId="0" applyFont="1" applyFill="1" applyAlignment="1">
      <alignment horizontal="center" vertical="center"/>
    </xf>
    <xf numFmtId="0" fontId="43" fillId="27" borderId="0" xfId="0" applyFont="1" applyFill="1" applyAlignment="1">
      <alignment horizontal="center" vertical="top"/>
    </xf>
    <xf numFmtId="2" fontId="43" fillId="27" borderId="0" xfId="0" applyNumberFormat="1" applyFont="1" applyFill="1" applyAlignment="1">
      <alignment vertical="top" wrapText="1"/>
    </xf>
    <xf numFmtId="2" fontId="43" fillId="27" borderId="0" xfId="0" applyNumberFormat="1" applyFont="1" applyFill="1" applyAlignment="1">
      <alignment horizontal="right" vertical="center" wrapText="1"/>
    </xf>
    <xf numFmtId="9" fontId="43" fillId="27" borderId="0" xfId="117" applyFont="1" applyFill="1" applyBorder="1" applyAlignment="1">
      <alignment horizontal="center" vertical="center" wrapText="1"/>
    </xf>
    <xf numFmtId="2" fontId="43" fillId="27" borderId="0" xfId="0" applyNumberFormat="1" applyFont="1" applyFill="1" applyAlignment="1">
      <alignment horizontal="center" vertical="center" wrapText="1"/>
    </xf>
    <xf numFmtId="44" fontId="45" fillId="27" borderId="0" xfId="118" applyFont="1" applyFill="1" applyAlignment="1">
      <alignment horizontal="center" vertical="center"/>
    </xf>
    <xf numFmtId="0" fontId="40" fillId="28" borderId="11" xfId="39" applyFont="1" applyFill="1" applyBorder="1" applyAlignment="1">
      <alignment horizontal="center" vertical="center"/>
    </xf>
    <xf numFmtId="0" fontId="40" fillId="28" borderId="11" xfId="39" applyFont="1" applyFill="1" applyBorder="1" applyAlignment="1">
      <alignment horizontal="center" vertical="top"/>
    </xf>
    <xf numFmtId="0" fontId="40" fillId="28" borderId="11" xfId="39" applyFont="1" applyFill="1" applyBorder="1" applyAlignment="1">
      <alignment vertical="top"/>
    </xf>
    <xf numFmtId="0" fontId="40" fillId="28" borderId="11" xfId="39" applyFont="1" applyFill="1" applyBorder="1" applyAlignment="1">
      <alignment horizontal="right" vertical="center"/>
    </xf>
    <xf numFmtId="9" fontId="40" fillId="28" borderId="11" xfId="117" applyFont="1" applyFill="1" applyBorder="1" applyAlignment="1">
      <alignment vertical="center"/>
    </xf>
    <xf numFmtId="0" fontId="40" fillId="28" borderId="11" xfId="39" applyFont="1" applyFill="1" applyBorder="1" applyAlignment="1">
      <alignment vertical="center"/>
    </xf>
    <xf numFmtId="44" fontId="40" fillId="28" borderId="11" xfId="118" applyFont="1" applyFill="1" applyBorder="1" applyAlignment="1">
      <alignment vertical="center"/>
    </xf>
    <xf numFmtId="44" fontId="40" fillId="28" borderId="16" xfId="118" applyFont="1" applyFill="1" applyBorder="1" applyAlignment="1">
      <alignment vertical="center"/>
    </xf>
    <xf numFmtId="0" fontId="35" fillId="28" borderId="11" xfId="39" applyFont="1" applyFill="1" applyBorder="1" applyAlignment="1">
      <alignment horizontal="center" vertical="center"/>
    </xf>
    <xf numFmtId="0" fontId="35" fillId="28" borderId="11" xfId="39" applyFont="1" applyFill="1" applyBorder="1" applyAlignment="1">
      <alignment horizontal="center" vertical="top"/>
    </xf>
    <xf numFmtId="0" fontId="35" fillId="28" borderId="11" xfId="39" applyFont="1" applyFill="1" applyBorder="1" applyAlignment="1">
      <alignment vertical="top"/>
    </xf>
    <xf numFmtId="0" fontId="35" fillId="28" borderId="11" xfId="39" applyFont="1" applyFill="1" applyBorder="1" applyAlignment="1">
      <alignment horizontal="right" vertical="center"/>
    </xf>
    <xf numFmtId="9" fontId="35" fillId="28" borderId="11" xfId="117" applyFont="1" applyFill="1" applyBorder="1" applyAlignment="1">
      <alignment vertical="center"/>
    </xf>
    <xf numFmtId="0" fontId="35" fillId="28" borderId="11" xfId="39" applyFont="1" applyFill="1" applyBorder="1" applyAlignment="1">
      <alignment vertical="center"/>
    </xf>
    <xf numFmtId="44" fontId="35" fillId="28" borderId="11" xfId="118" applyFont="1" applyFill="1" applyBorder="1" applyAlignment="1">
      <alignment vertical="center"/>
    </xf>
    <xf numFmtId="44" fontId="35" fillId="28" borderId="16" xfId="118" applyFont="1" applyFill="1" applyBorder="1" applyAlignment="1">
      <alignment vertical="center"/>
    </xf>
    <xf numFmtId="9" fontId="43" fillId="27" borderId="0" xfId="117" applyFont="1" applyFill="1" applyBorder="1" applyAlignment="1">
      <alignment horizontal="right" vertical="center" wrapText="1"/>
    </xf>
    <xf numFmtId="9" fontId="45" fillId="27" borderId="0" xfId="117" applyFont="1" applyFill="1" applyAlignment="1">
      <alignment horizontal="center" vertical="center"/>
    </xf>
    <xf numFmtId="0" fontId="35" fillId="26" borderId="21" xfId="34" applyFont="1" applyFill="1" applyBorder="1" applyAlignment="1" applyProtection="1">
      <alignment horizontal="center" vertical="center" wrapText="1"/>
    </xf>
    <xf numFmtId="0" fontId="35" fillId="26" borderId="22" xfId="34" applyFont="1" applyFill="1" applyBorder="1" applyAlignment="1" applyProtection="1">
      <alignment horizontal="center" vertical="center" wrapText="1"/>
    </xf>
    <xf numFmtId="2" fontId="35" fillId="26" borderId="22" xfId="34" applyNumberFormat="1" applyFont="1" applyFill="1" applyBorder="1" applyAlignment="1" applyProtection="1">
      <alignment horizontal="center" vertical="center" wrapText="1"/>
    </xf>
    <xf numFmtId="2" fontId="35" fillId="26" borderId="22" xfId="34" applyNumberFormat="1" applyFont="1" applyFill="1" applyBorder="1" applyAlignment="1" applyProtection="1">
      <alignment horizontal="right" vertical="center" wrapText="1"/>
    </xf>
    <xf numFmtId="9" fontId="35" fillId="26" borderId="22" xfId="117" applyFont="1" applyFill="1" applyBorder="1" applyAlignment="1" applyProtection="1">
      <alignment horizontal="center" vertical="center" wrapText="1"/>
    </xf>
    <xf numFmtId="44" fontId="35" fillId="26" borderId="22" xfId="118" applyFont="1" applyFill="1" applyBorder="1" applyAlignment="1" applyProtection="1">
      <alignment horizontal="center" vertical="center" wrapText="1"/>
    </xf>
    <xf numFmtId="0" fontId="35" fillId="26" borderId="23" xfId="34" applyFont="1" applyFill="1" applyBorder="1" applyAlignment="1" applyProtection="1">
      <alignment horizontal="center" vertical="center" wrapText="1"/>
    </xf>
    <xf numFmtId="0" fontId="34" fillId="27" borderId="24" xfId="39" applyFont="1" applyFill="1" applyBorder="1" applyAlignment="1">
      <alignment horizontal="center" vertical="center"/>
    </xf>
    <xf numFmtId="0" fontId="34" fillId="27" borderId="11" xfId="39" applyFont="1" applyFill="1" applyBorder="1" applyAlignment="1">
      <alignment horizontal="center" vertical="center"/>
    </xf>
    <xf numFmtId="0" fontId="34" fillId="27" borderId="11" xfId="39" applyFont="1" applyFill="1" applyBorder="1" applyAlignment="1">
      <alignment horizontal="center" vertical="top"/>
    </xf>
    <xf numFmtId="0" fontId="34" fillId="27" borderId="11" xfId="39" applyFont="1" applyFill="1" applyBorder="1" applyAlignment="1">
      <alignment vertical="top"/>
    </xf>
    <xf numFmtId="0" fontId="34" fillId="27" borderId="11" xfId="39" applyFont="1" applyFill="1" applyBorder="1" applyAlignment="1">
      <alignment horizontal="right" vertical="center"/>
    </xf>
    <xf numFmtId="9" fontId="34" fillId="27" borderId="11" xfId="117" applyFont="1" applyFill="1" applyBorder="1" applyAlignment="1">
      <alignment horizontal="right" vertical="center"/>
    </xf>
    <xf numFmtId="44" fontId="34" fillId="27" borderId="11" xfId="118" applyFont="1" applyFill="1" applyBorder="1" applyAlignment="1">
      <alignment vertical="center"/>
    </xf>
    <xf numFmtId="166" fontId="34" fillId="27" borderId="11" xfId="39" applyNumberFormat="1" applyFont="1" applyFill="1" applyBorder="1" applyAlignment="1">
      <alignment vertical="center"/>
    </xf>
    <xf numFmtId="42" fontId="34" fillId="27" borderId="25" xfId="39" applyNumberFormat="1" applyFont="1" applyFill="1" applyBorder="1" applyAlignment="1">
      <alignment vertical="center"/>
    </xf>
    <xf numFmtId="0" fontId="35" fillId="29" borderId="11" xfId="0" applyFont="1" applyFill="1" applyBorder="1" applyAlignment="1">
      <alignment horizontal="left" vertical="center"/>
    </xf>
    <xf numFmtId="167" fontId="48" fillId="27" borderId="27" xfId="0" applyNumberFormat="1" applyFont="1" applyFill="1" applyBorder="1" applyAlignment="1">
      <alignment horizontal="center" vertical="center"/>
    </xf>
    <xf numFmtId="167" fontId="48" fillId="27" borderId="28" xfId="0" applyNumberFormat="1" applyFont="1" applyFill="1" applyBorder="1" applyAlignment="1">
      <alignment horizontal="center" vertical="center"/>
    </xf>
    <xf numFmtId="42" fontId="35" fillId="28" borderId="16" xfId="39" applyNumberFormat="1" applyFont="1" applyFill="1" applyBorder="1" applyAlignment="1">
      <alignment horizontal="center" vertical="center"/>
    </xf>
    <xf numFmtId="42" fontId="35" fillId="28" borderId="17" xfId="39" applyNumberFormat="1" applyFont="1" applyFill="1" applyBorder="1" applyAlignment="1">
      <alignment horizontal="center" vertical="center"/>
    </xf>
    <xf numFmtId="0" fontId="33" fillId="0" borderId="14" xfId="41" applyFont="1" applyFill="1" applyBorder="1" applyAlignment="1">
      <alignment horizontal="left" vertical="center"/>
    </xf>
    <xf numFmtId="0" fontId="33" fillId="0" borderId="15" xfId="41" applyFont="1" applyFill="1" applyBorder="1" applyAlignment="1">
      <alignment horizontal="left" vertical="center"/>
    </xf>
    <xf numFmtId="2" fontId="43" fillId="27" borderId="0" xfId="0" applyNumberFormat="1" applyFont="1" applyFill="1" applyAlignment="1">
      <alignment horizontal="right" vertical="center" wrapText="1"/>
    </xf>
    <xf numFmtId="168" fontId="43" fillId="27" borderId="0" xfId="34" applyNumberFormat="1" applyFont="1" applyFill="1" applyBorder="1" applyAlignment="1" applyProtection="1">
      <alignment horizontal="center" vertical="center" wrapText="1"/>
    </xf>
    <xf numFmtId="9" fontId="30" fillId="0" borderId="0" xfId="61" applyFont="1" applyBorder="1" applyAlignment="1">
      <alignment horizontal="center" vertical="center" wrapText="1"/>
    </xf>
    <xf numFmtId="2" fontId="39" fillId="26" borderId="0" xfId="0" applyNumberFormat="1" applyFont="1" applyFill="1" applyAlignment="1">
      <alignment horizontal="center"/>
    </xf>
    <xf numFmtId="2" fontId="37" fillId="26" borderId="0" xfId="0" applyNumberFormat="1" applyFont="1" applyFill="1" applyAlignment="1">
      <alignment horizontal="center"/>
    </xf>
    <xf numFmtId="0" fontId="33" fillId="0" borderId="18" xfId="41" applyFont="1" applyFill="1" applyBorder="1" applyAlignment="1">
      <alignment horizontal="left" vertical="center"/>
    </xf>
    <xf numFmtId="0" fontId="33" fillId="0" borderId="19" xfId="41" applyFont="1" applyFill="1" applyBorder="1" applyAlignment="1">
      <alignment horizontal="left" vertical="center"/>
    </xf>
    <xf numFmtId="0" fontId="44" fillId="26" borderId="10" xfId="0" applyFont="1" applyFill="1" applyBorder="1" applyAlignment="1">
      <alignment horizontal="center" vertical="center"/>
    </xf>
    <xf numFmtId="0" fontId="44" fillId="26" borderId="0" xfId="0" applyFont="1" applyFill="1" applyAlignment="1">
      <alignment horizontal="center" vertical="center"/>
    </xf>
    <xf numFmtId="0" fontId="44" fillId="26" borderId="26" xfId="0" applyFont="1" applyFill="1" applyBorder="1" applyAlignment="1">
      <alignment horizontal="center" vertical="center"/>
    </xf>
    <xf numFmtId="0" fontId="44" fillId="25" borderId="10" xfId="0" applyFont="1" applyFill="1" applyBorder="1" applyAlignment="1">
      <alignment horizontal="center" vertical="center"/>
    </xf>
    <xf numFmtId="0" fontId="44" fillId="25" borderId="0" xfId="0" applyFont="1" applyFill="1" applyAlignment="1">
      <alignment horizontal="center" vertical="center"/>
    </xf>
    <xf numFmtId="42" fontId="40" fillId="28" borderId="16" xfId="39" applyNumberFormat="1" applyFont="1" applyFill="1" applyBorder="1" applyAlignment="1">
      <alignment horizontal="center" vertical="center"/>
    </xf>
    <xf numFmtId="42" fontId="40" fillId="28" borderId="17" xfId="39" applyNumberFormat="1" applyFont="1" applyFill="1" applyBorder="1" applyAlignment="1">
      <alignment horizontal="center" vertical="center"/>
    </xf>
  </cellXfs>
  <cellStyles count="121">
    <cellStyle name="20% - Accent1" xfId="1" builtinId="30" customBuiltin="1"/>
    <cellStyle name="20% - Accent1 2" xfId="66" xr:uid="{50F16A7E-9E01-4129-954D-51135766F0B1}"/>
    <cellStyle name="20% - Accent2" xfId="2" builtinId="34" customBuiltin="1"/>
    <cellStyle name="20% - Accent2 2" xfId="67" xr:uid="{375136F9-44F8-47FE-929A-02C815F7077D}"/>
    <cellStyle name="20% - Accent3" xfId="3" builtinId="38" customBuiltin="1"/>
    <cellStyle name="20% - Accent3 2" xfId="68" xr:uid="{6EB6CE9C-219D-40AA-AEF7-B71646B86C40}"/>
    <cellStyle name="20% - Accent4" xfId="4" builtinId="42" customBuiltin="1"/>
    <cellStyle name="20% - Accent4 2" xfId="69" xr:uid="{D864DB20-B0CD-4AD3-A934-A6ADB79D36E5}"/>
    <cellStyle name="20% - Accent5" xfId="5" builtinId="46" customBuiltin="1"/>
    <cellStyle name="20% - Accent5 2" xfId="70" xr:uid="{14850463-212B-4A73-9477-FF66B5A575A3}"/>
    <cellStyle name="20% - Accent6" xfId="6" builtinId="50" customBuiltin="1"/>
    <cellStyle name="20% - Accent6 2" xfId="71" xr:uid="{B05F6855-F7B4-43BA-BB2D-F57CD6E273CF}"/>
    <cellStyle name="40% - Accent1" xfId="7" builtinId="31" customBuiltin="1"/>
    <cellStyle name="40% - Accent1 2" xfId="72" xr:uid="{40742DED-087B-424E-8367-E9E4E21E4060}"/>
    <cellStyle name="40% - Accent2" xfId="8" builtinId="35" customBuiltin="1"/>
    <cellStyle name="40% - Accent2 2" xfId="73" xr:uid="{7682DD68-7AB1-4CF6-BB3A-75B0D340FC9E}"/>
    <cellStyle name="40% - Accent3" xfId="9" builtinId="39" customBuiltin="1"/>
    <cellStyle name="40% - Accent3 2" xfId="74" xr:uid="{BB492438-15DF-4133-9DF3-388648B24CBF}"/>
    <cellStyle name="40% - Accent4" xfId="10" builtinId="43" customBuiltin="1"/>
    <cellStyle name="40% - Accent4 2" xfId="75" xr:uid="{B7227CB8-F793-459C-BA67-A9377D0D53F7}"/>
    <cellStyle name="40% - Accent5" xfId="11" builtinId="47" customBuiltin="1"/>
    <cellStyle name="40% - Accent5 2" xfId="76" xr:uid="{564C9399-CA16-4BB3-AEAA-8CBF954FFB04}"/>
    <cellStyle name="40% - Accent6" xfId="12" builtinId="51" customBuiltin="1"/>
    <cellStyle name="40% - Accent6 2" xfId="77" xr:uid="{3317259B-2FA7-41D2-9A5C-1F6ABBD908BF}"/>
    <cellStyle name="60% - Accent1" xfId="13" builtinId="32" customBuiltin="1"/>
    <cellStyle name="60% - Accent1 2" xfId="78" xr:uid="{D07DE441-92CE-49A9-AC9F-83DD61C53178}"/>
    <cellStyle name="60% - Accent2" xfId="14" builtinId="36" customBuiltin="1"/>
    <cellStyle name="60% - Accent2 2" xfId="79" xr:uid="{7C059234-9418-4C62-8324-B3004935ED62}"/>
    <cellStyle name="60% - Accent3" xfId="15" builtinId="40" customBuiltin="1"/>
    <cellStyle name="60% - Accent3 2" xfId="80" xr:uid="{D3973FFF-DA4F-46E6-B70A-1DD8BE59D64C}"/>
    <cellStyle name="60% - Accent4" xfId="16" builtinId="44" customBuiltin="1"/>
    <cellStyle name="60% - Accent4 2" xfId="81" xr:uid="{C98C2E04-2FAE-482B-A5B2-4898A176F10A}"/>
    <cellStyle name="60% - Accent5" xfId="17" builtinId="48" customBuiltin="1"/>
    <cellStyle name="60% - Accent5 2" xfId="82" xr:uid="{8C1D8FEF-2EAB-4793-9349-B41594AE980A}"/>
    <cellStyle name="60% - Accent6" xfId="18" builtinId="52" customBuiltin="1"/>
    <cellStyle name="60% - Accent6 2" xfId="83" xr:uid="{0F4BE61E-1A0F-4264-866C-982E9EA76F77}"/>
    <cellStyle name="Accent1" xfId="19" builtinId="29" customBuiltin="1"/>
    <cellStyle name="Accent1 2" xfId="84" xr:uid="{CC69D4EA-A234-4B96-A7E1-D21631059AD6}"/>
    <cellStyle name="Accent2" xfId="20" builtinId="33" customBuiltin="1"/>
    <cellStyle name="Accent2 2" xfId="85" xr:uid="{20215804-90F9-484E-A8FC-8D7455C4136E}"/>
    <cellStyle name="Accent3" xfId="21" builtinId="37" customBuiltin="1"/>
    <cellStyle name="Accent3 2" xfId="86" xr:uid="{C12A435D-1B49-48E9-BDA7-B8C6A2A3D650}"/>
    <cellStyle name="Accent4" xfId="22" builtinId="41" customBuiltin="1"/>
    <cellStyle name="Accent4 2" xfId="87" xr:uid="{DADFD500-CB6D-4A8D-82EF-CB612BAC6FB6}"/>
    <cellStyle name="Accent5" xfId="23" builtinId="45" customBuiltin="1"/>
    <cellStyle name="Accent5 2" xfId="88" xr:uid="{09DCFF53-3B2B-4B5B-8D1C-014C25EBD331}"/>
    <cellStyle name="Accent6" xfId="24" builtinId="49" customBuiltin="1"/>
    <cellStyle name="Accent6 2" xfId="89" xr:uid="{9870CBDB-7571-4F40-8B66-2B646EC13C86}"/>
    <cellStyle name="Bad" xfId="25" builtinId="27" customBuiltin="1"/>
    <cellStyle name="Bad 2" xfId="90" xr:uid="{ADF283FD-BAC7-4C3B-8A3A-9771A3754F06}"/>
    <cellStyle name="Calculation" xfId="26" builtinId="22" customBuiltin="1"/>
    <cellStyle name="Calculation 2" xfId="91" xr:uid="{04F45627-C736-441E-B4A7-EF7E4F329BB0}"/>
    <cellStyle name="Check Cell" xfId="27" builtinId="23" customBuiltin="1"/>
    <cellStyle name="Check Cell 2" xfId="92" xr:uid="{8C6FE96E-C046-4406-ACAE-9855C9E638F7}"/>
    <cellStyle name="Comma 2" xfId="46" xr:uid="{00000000-0005-0000-0000-00001B000000}"/>
    <cellStyle name="Comma 2 2" xfId="48" xr:uid="{00000000-0005-0000-0000-00001C000000}"/>
    <cellStyle name="Currency" xfId="62" builtinId="4"/>
    <cellStyle name="Currency 2" xfId="50" xr:uid="{00000000-0005-0000-0000-00001E000000}"/>
    <cellStyle name="Currency 3" xfId="118" xr:uid="{B8878A2E-E2CA-4BED-A51B-F49682192E80}"/>
    <cellStyle name="Explanatory Text" xfId="28" builtinId="53" customBuiltin="1"/>
    <cellStyle name="Explanatory Text 2" xfId="93" xr:uid="{7E55BF1E-FAFF-443C-B26E-BE31B1F7482A}"/>
    <cellStyle name="Good" xfId="29" builtinId="26" customBuiltin="1"/>
    <cellStyle name="Good 2" xfId="94" xr:uid="{CE3875BB-229C-42C8-9898-A01723CA58A2}"/>
    <cellStyle name="Heading 1" xfId="30" builtinId="16" customBuiltin="1"/>
    <cellStyle name="Heading 1 2" xfId="95" xr:uid="{33D5AA53-43DC-4FCB-B197-58AC85387AAE}"/>
    <cellStyle name="Heading 2" xfId="31" builtinId="17" customBuiltin="1"/>
    <cellStyle name="Heading 2 2" xfId="96" xr:uid="{C4D59D8F-1750-4C60-AED5-685CD9490A6B}"/>
    <cellStyle name="Heading 3" xfId="32" builtinId="18" customBuiltin="1"/>
    <cellStyle name="Heading 3 2" xfId="97" xr:uid="{8165B82D-C685-42BA-BF91-0794C4746006}"/>
    <cellStyle name="Heading 4" xfId="33" builtinId="19" customBuiltin="1"/>
    <cellStyle name="Heading 4 2" xfId="98" xr:uid="{E5CC8BEE-C623-44FC-AD42-F7DA8A3CA277}"/>
    <cellStyle name="Input" xfId="34" builtinId="20" customBuiltin="1"/>
    <cellStyle name="Input 2" xfId="99" xr:uid="{F3A6903C-ABD3-4948-B0F3-5E83ACC1FAFC}"/>
    <cellStyle name="Linked Cell" xfId="35" builtinId="24" customBuiltin="1"/>
    <cellStyle name="Linked Cell 2" xfId="100" xr:uid="{7E0A159B-31C4-4CC8-8B12-89B09908DDF7}"/>
    <cellStyle name="Neutral" xfId="36" builtinId="28" customBuiltin="1"/>
    <cellStyle name="Neutral 2" xfId="101" xr:uid="{2DB5D14F-046B-4F11-B076-74C967B5E574}"/>
    <cellStyle name="Normal" xfId="0" builtinId="0"/>
    <cellStyle name="Normal 10" xfId="65" xr:uid="{BAD65B51-49DD-4FE8-A96F-B78985BE8CC0}"/>
    <cellStyle name="Normal 11" xfId="64" xr:uid="{A2DB5729-1234-48D5-95FB-1AE774919490}"/>
    <cellStyle name="Normal 12" xfId="120" xr:uid="{CF9A427E-7831-4BC6-8BA2-D957D016248D}"/>
    <cellStyle name="Normal 2" xfId="44" xr:uid="{00000000-0005-0000-0000-000029000000}"/>
    <cellStyle name="Normal 2 2" xfId="47" xr:uid="{00000000-0005-0000-0000-00002A000000}"/>
    <cellStyle name="Normal 2 3" xfId="45" xr:uid="{00000000-0005-0000-0000-00002B000000}"/>
    <cellStyle name="Normal 2 3 2" xfId="52" xr:uid="{00000000-0005-0000-0000-00002C000000}"/>
    <cellStyle name="Normal 3" xfId="37" xr:uid="{00000000-0005-0000-0000-00002D000000}"/>
    <cellStyle name="Normal 4" xfId="43" xr:uid="{00000000-0005-0000-0000-00002E000000}"/>
    <cellStyle name="Normal 4 2" xfId="53" xr:uid="{00000000-0005-0000-0000-00002F000000}"/>
    <cellStyle name="Normal 4 2 2" xfId="58" xr:uid="{00000000-0005-0000-0000-000030000000}"/>
    <cellStyle name="Normal 4 2 2 2" xfId="114" xr:uid="{EFA64AFE-9094-4829-B725-2A5ECA9CBAF8}"/>
    <cellStyle name="Normal 4 2 3" xfId="109" xr:uid="{7DBEE466-6476-48FA-9E92-BE8057F783BF}"/>
    <cellStyle name="Normal 4 3" xfId="51" xr:uid="{00000000-0005-0000-0000-000031000000}"/>
    <cellStyle name="Normal 4 3 2" xfId="57" xr:uid="{00000000-0005-0000-0000-000032000000}"/>
    <cellStyle name="Normal 4 3 2 2" xfId="113" xr:uid="{94EB7BC3-142F-4AAA-85F6-697752EA96D7}"/>
    <cellStyle name="Normal 4 3 3" xfId="108" xr:uid="{BF3B2D1E-78A7-4FA7-8AD8-BB27ED6FAA64}"/>
    <cellStyle name="Normal 4 4" xfId="56" xr:uid="{00000000-0005-0000-0000-000033000000}"/>
    <cellStyle name="Normal 4 4 2" xfId="112" xr:uid="{DC081D1A-113B-4455-9B1D-4408F7740C5D}"/>
    <cellStyle name="Normal 4 5" xfId="107" xr:uid="{45A44D48-45D7-481A-AA09-87DF343A074E}"/>
    <cellStyle name="Normal 5" xfId="49" xr:uid="{00000000-0005-0000-0000-000034000000}"/>
    <cellStyle name="Normal 6" xfId="55" xr:uid="{00000000-0005-0000-0000-000035000000}"/>
    <cellStyle name="Normal 6 2" xfId="111" xr:uid="{504A1107-CDB4-410B-BCE2-5EA0D5F95A19}"/>
    <cellStyle name="Normal 7" xfId="54" xr:uid="{00000000-0005-0000-0000-000036000000}"/>
    <cellStyle name="Normal 7 2" xfId="59" xr:uid="{00000000-0005-0000-0000-000037000000}"/>
    <cellStyle name="Normal 7 2 2" xfId="115" xr:uid="{8C655DFD-354D-462D-9D3E-6CA35B5D0427}"/>
    <cellStyle name="Normal 7 3" xfId="110" xr:uid="{72F99B3B-72AE-40C2-B1FB-8F250DA8CAF1}"/>
    <cellStyle name="Normal 8" xfId="60" xr:uid="{00000000-0005-0000-0000-000038000000}"/>
    <cellStyle name="Normal 8 2" xfId="116" xr:uid="{04B8A4CF-1AB5-41DC-9D28-2AB63A480E0D}"/>
    <cellStyle name="Normal 9" xfId="63" xr:uid="{00000000-0005-0000-0000-000039000000}"/>
    <cellStyle name="Normal 9 2" xfId="119" xr:uid="{126D8216-ACA3-4596-8FD9-492515731C40}"/>
    <cellStyle name="Note" xfId="38" builtinId="10" customBuiltin="1"/>
    <cellStyle name="Note 2" xfId="102" xr:uid="{00EE2DE9-A91D-4EEC-BD55-33C03B2AC818}"/>
    <cellStyle name="Output" xfId="39" builtinId="21" customBuiltin="1"/>
    <cellStyle name="Output 2" xfId="103" xr:uid="{B361390C-4640-4CEE-801C-A5819B97DD33}"/>
    <cellStyle name="Percent" xfId="61" builtinId="5"/>
    <cellStyle name="Percent 2" xfId="117" xr:uid="{A1418C18-D857-4164-9C04-F4E8ED8118D9}"/>
    <cellStyle name="Title" xfId="40" builtinId="15" customBuiltin="1"/>
    <cellStyle name="Title 2" xfId="104" xr:uid="{87538C3F-7E13-44A8-90ED-5A04CD819547}"/>
    <cellStyle name="Total" xfId="41" builtinId="25" customBuiltin="1"/>
    <cellStyle name="Total 2" xfId="105" xr:uid="{54DAC9A3-AD13-47FC-B739-C90D2EE24326}"/>
    <cellStyle name="Warning Text" xfId="42" builtinId="11" customBuiltin="1"/>
    <cellStyle name="Warning Text 2" xfId="106" xr:uid="{D71E3EE4-6850-4A30-9DB0-D2D47609817B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449035</xdr:colOff>
      <xdr:row>1</xdr:row>
      <xdr:rowOff>149679</xdr:rowOff>
    </xdr:from>
    <xdr:to>
      <xdr:col>14</xdr:col>
      <xdr:colOff>1289957</xdr:colOff>
      <xdr:row>6</xdr:row>
      <xdr:rowOff>166008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87A653-9F90-D27D-9089-992D7A367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79928" y="435429"/>
          <a:ext cx="5943600" cy="1485900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1"/>
  <sheetViews>
    <sheetView tabSelected="1" zoomScale="70" zoomScaleNormal="70" zoomScaleSheetLayoutView="40" workbookViewId="0">
      <selection activeCell="E95" sqref="E95"/>
    </sheetView>
  </sheetViews>
  <sheetFormatPr defaultColWidth="8.88671875" defaultRowHeight="15.75" x14ac:dyDescent="0.2"/>
  <cols>
    <col min="1" max="1" width="6" style="23" customWidth="1"/>
    <col min="2" max="3" width="8.6640625" style="23" customWidth="1"/>
    <col min="4" max="4" width="7.88671875" style="24" customWidth="1"/>
    <col min="5" max="5" width="67.5546875" style="25" bestFit="1" customWidth="1"/>
    <col min="6" max="6" width="8.33203125" style="26" customWidth="1"/>
    <col min="7" max="7" width="15.5546875" style="55" customWidth="1"/>
    <col min="8" max="8" width="9.109375" style="26" customWidth="1"/>
    <col min="9" max="9" width="6" style="23" bestFit="1" customWidth="1"/>
    <col min="10" max="13" width="15.109375" style="33" customWidth="1"/>
    <col min="14" max="14" width="14.33203125" style="11" customWidth="1"/>
    <col min="15" max="15" width="15.44140625" style="27" customWidth="1"/>
    <col min="16" max="16" width="9.6640625" style="1"/>
    <col min="17" max="17" width="10.33203125" style="1" bestFit="1" customWidth="1"/>
    <col min="18" max="16384" width="8.88671875" style="1"/>
  </cols>
  <sheetData>
    <row r="1" spans="1:15" s="6" customFormat="1" ht="22.5" x14ac:dyDescent="0.3">
      <c r="A1" s="118" t="s">
        <v>13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</row>
    <row r="2" spans="1:15" x14ac:dyDescent="0.2">
      <c r="A2" s="22"/>
      <c r="G2" s="35"/>
      <c r="J2" s="29"/>
      <c r="K2" s="29"/>
      <c r="L2" s="29"/>
      <c r="M2" s="29"/>
    </row>
    <row r="3" spans="1:15" ht="21" thickBot="1" x14ac:dyDescent="0.35">
      <c r="B3" s="10"/>
      <c r="C3" s="10"/>
      <c r="D3" s="16" t="s">
        <v>15</v>
      </c>
      <c r="E3" s="57"/>
      <c r="G3" s="35"/>
      <c r="J3" s="30"/>
      <c r="K3" s="56"/>
      <c r="L3" s="56"/>
      <c r="M3" s="56"/>
      <c r="N3" s="10"/>
    </row>
    <row r="4" spans="1:15" ht="20.25" x14ac:dyDescent="0.3">
      <c r="B4" s="10"/>
      <c r="C4" s="10"/>
      <c r="D4" s="16" t="s">
        <v>16</v>
      </c>
      <c r="E4" s="59" t="s">
        <v>126</v>
      </c>
      <c r="F4" s="117"/>
      <c r="G4" s="117"/>
      <c r="J4" s="65"/>
      <c r="K4" s="31"/>
      <c r="L4" s="31"/>
      <c r="M4" s="31"/>
      <c r="N4" s="28"/>
    </row>
    <row r="5" spans="1:15" ht="37.5" customHeight="1" x14ac:dyDescent="0.2">
      <c r="B5" s="10"/>
      <c r="C5" s="10"/>
      <c r="D5" s="17" t="s">
        <v>17</v>
      </c>
      <c r="E5" s="58"/>
      <c r="F5" s="117"/>
      <c r="G5" s="117"/>
      <c r="H5" s="35"/>
      <c r="J5" s="65"/>
      <c r="K5" s="31"/>
      <c r="L5" s="31"/>
      <c r="M5" s="31"/>
      <c r="N5" s="28"/>
    </row>
    <row r="6" spans="1:15" ht="20.25" x14ac:dyDescent="0.2">
      <c r="A6" s="22"/>
      <c r="F6" s="117"/>
      <c r="G6" s="117"/>
      <c r="J6" s="65"/>
      <c r="K6" s="31"/>
      <c r="L6" s="31"/>
      <c r="M6" s="31"/>
      <c r="N6" s="28"/>
    </row>
    <row r="7" spans="1:15" ht="20.25" x14ac:dyDescent="0.2">
      <c r="A7" s="22"/>
      <c r="G7" s="35"/>
      <c r="J7" s="31"/>
      <c r="K7" s="31"/>
      <c r="L7" s="31"/>
      <c r="M7" s="31"/>
      <c r="N7" s="28"/>
    </row>
    <row r="8" spans="1:15" ht="20.25" customHeight="1" x14ac:dyDescent="0.2">
      <c r="A8" s="122" t="s">
        <v>14</v>
      </c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4"/>
    </row>
    <row r="9" spans="1:15" ht="20.25" customHeight="1" x14ac:dyDescent="0.2">
      <c r="A9" s="122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4"/>
    </row>
    <row r="10" spans="1:15" ht="20.25" x14ac:dyDescent="0.2">
      <c r="A10" s="66"/>
      <c r="B10" s="67"/>
      <c r="C10" s="67"/>
      <c r="D10" s="68"/>
      <c r="E10" s="69"/>
      <c r="F10" s="70"/>
      <c r="G10" s="71"/>
      <c r="H10" s="72"/>
      <c r="I10" s="67"/>
      <c r="J10" s="73"/>
      <c r="K10" s="73"/>
      <c r="L10" s="73"/>
      <c r="M10" s="73"/>
      <c r="N10" s="109" t="s">
        <v>2</v>
      </c>
      <c r="O10" s="110" t="s">
        <v>2</v>
      </c>
    </row>
    <row r="11" spans="1:15" s="18" customFormat="1" x14ac:dyDescent="0.2">
      <c r="A11" s="74"/>
      <c r="B11" s="74"/>
      <c r="C11" s="74"/>
      <c r="D11" s="75" t="s">
        <v>29</v>
      </c>
      <c r="E11" s="76" t="s">
        <v>10</v>
      </c>
      <c r="F11" s="77"/>
      <c r="G11" s="78"/>
      <c r="H11" s="79"/>
      <c r="I11" s="79"/>
      <c r="J11" s="80"/>
      <c r="K11" s="81"/>
      <c r="L11" s="81"/>
      <c r="M11" s="81"/>
      <c r="N11" s="127">
        <f>O40</f>
        <v>0</v>
      </c>
      <c r="O11" s="128"/>
    </row>
    <row r="12" spans="1:15" s="64" customFormat="1" x14ac:dyDescent="0.2">
      <c r="A12" s="82"/>
      <c r="B12" s="82"/>
      <c r="C12" s="82"/>
      <c r="D12" s="83" t="s">
        <v>52</v>
      </c>
      <c r="E12" s="84" t="s">
        <v>53</v>
      </c>
      <c r="F12" s="85"/>
      <c r="G12" s="86"/>
      <c r="H12" s="87"/>
      <c r="I12" s="87"/>
      <c r="J12" s="88"/>
      <c r="K12" s="89"/>
      <c r="L12" s="89"/>
      <c r="M12" s="89"/>
      <c r="N12" s="111">
        <v>0</v>
      </c>
      <c r="O12" s="112"/>
    </row>
    <row r="13" spans="1:15" s="64" customFormat="1" x14ac:dyDescent="0.2">
      <c r="A13" s="82"/>
      <c r="B13" s="82"/>
      <c r="C13" s="82"/>
      <c r="D13" s="83" t="s">
        <v>40</v>
      </c>
      <c r="E13" s="84" t="s">
        <v>41</v>
      </c>
      <c r="F13" s="85"/>
      <c r="G13" s="86"/>
      <c r="H13" s="87"/>
      <c r="I13" s="87"/>
      <c r="J13" s="88"/>
      <c r="K13" s="89"/>
      <c r="L13" s="89"/>
      <c r="M13" s="89"/>
      <c r="N13" s="111">
        <v>0</v>
      </c>
      <c r="O13" s="112"/>
    </row>
    <row r="14" spans="1:15" s="64" customFormat="1" x14ac:dyDescent="0.2">
      <c r="A14" s="82"/>
      <c r="B14" s="82"/>
      <c r="C14" s="82"/>
      <c r="D14" s="83" t="s">
        <v>60</v>
      </c>
      <c r="E14" s="84" t="s">
        <v>61</v>
      </c>
      <c r="F14" s="85"/>
      <c r="G14" s="86"/>
      <c r="H14" s="87"/>
      <c r="I14" s="87"/>
      <c r="J14" s="88"/>
      <c r="K14" s="89"/>
      <c r="L14" s="89"/>
      <c r="M14" s="89"/>
      <c r="N14" s="111">
        <v>0</v>
      </c>
      <c r="O14" s="112"/>
    </row>
    <row r="15" spans="1:15" s="18" customFormat="1" x14ac:dyDescent="0.2">
      <c r="A15" s="74"/>
      <c r="B15" s="74"/>
      <c r="C15" s="74"/>
      <c r="D15" s="75" t="s">
        <v>34</v>
      </c>
      <c r="E15" s="76" t="s">
        <v>35</v>
      </c>
      <c r="F15" s="77"/>
      <c r="G15" s="78"/>
      <c r="H15" s="79"/>
      <c r="I15" s="79"/>
      <c r="J15" s="80"/>
      <c r="K15" s="81"/>
      <c r="L15" s="81"/>
      <c r="M15" s="81"/>
      <c r="N15" s="127">
        <f>O51</f>
        <v>299114.25022757606</v>
      </c>
      <c r="O15" s="128"/>
    </row>
    <row r="16" spans="1:15" s="64" customFormat="1" x14ac:dyDescent="0.2">
      <c r="A16" s="82"/>
      <c r="B16" s="82"/>
      <c r="C16" s="82"/>
      <c r="D16" s="83" t="s">
        <v>50</v>
      </c>
      <c r="E16" s="84" t="s">
        <v>51</v>
      </c>
      <c r="F16" s="85"/>
      <c r="G16" s="86"/>
      <c r="H16" s="87"/>
      <c r="I16" s="87"/>
      <c r="J16" s="88"/>
      <c r="K16" s="89"/>
      <c r="L16" s="89"/>
      <c r="M16" s="89"/>
      <c r="N16" s="111">
        <v>0</v>
      </c>
      <c r="O16" s="112"/>
    </row>
    <row r="17" spans="1:15" s="64" customFormat="1" x14ac:dyDescent="0.2">
      <c r="A17" s="82"/>
      <c r="B17" s="82"/>
      <c r="C17" s="82"/>
      <c r="D17" s="83" t="s">
        <v>62</v>
      </c>
      <c r="E17" s="84" t="s">
        <v>63</v>
      </c>
      <c r="F17" s="85"/>
      <c r="G17" s="86"/>
      <c r="H17" s="87"/>
      <c r="I17" s="87"/>
      <c r="J17" s="88"/>
      <c r="K17" s="89"/>
      <c r="L17" s="89"/>
      <c r="M17" s="89"/>
      <c r="N17" s="111">
        <v>0</v>
      </c>
      <c r="O17" s="112"/>
    </row>
    <row r="18" spans="1:15" s="64" customFormat="1" x14ac:dyDescent="0.2">
      <c r="A18" s="82"/>
      <c r="B18" s="82"/>
      <c r="C18" s="82"/>
      <c r="D18" s="83" t="s">
        <v>43</v>
      </c>
      <c r="E18" s="84" t="s">
        <v>42</v>
      </c>
      <c r="F18" s="85"/>
      <c r="G18" s="86"/>
      <c r="H18" s="87"/>
      <c r="I18" s="87"/>
      <c r="J18" s="88"/>
      <c r="K18" s="89"/>
      <c r="L18" s="89"/>
      <c r="M18" s="89"/>
      <c r="N18" s="111">
        <v>0</v>
      </c>
      <c r="O18" s="112"/>
    </row>
    <row r="19" spans="1:15" s="64" customFormat="1" x14ac:dyDescent="0.2">
      <c r="A19" s="82"/>
      <c r="B19" s="82"/>
      <c r="C19" s="82"/>
      <c r="D19" s="83" t="s">
        <v>31</v>
      </c>
      <c r="E19" s="84" t="s">
        <v>30</v>
      </c>
      <c r="F19" s="85"/>
      <c r="G19" s="86"/>
      <c r="H19" s="87"/>
      <c r="I19" s="87"/>
      <c r="J19" s="88"/>
      <c r="K19" s="89"/>
      <c r="L19" s="89"/>
      <c r="M19" s="89"/>
      <c r="N19" s="111">
        <v>0</v>
      </c>
      <c r="O19" s="112"/>
    </row>
    <row r="20" spans="1:15" s="64" customFormat="1" x14ac:dyDescent="0.2">
      <c r="A20" s="82"/>
      <c r="B20" s="82"/>
      <c r="C20" s="82"/>
      <c r="D20" s="83" t="s">
        <v>64</v>
      </c>
      <c r="E20" s="84" t="s">
        <v>65</v>
      </c>
      <c r="F20" s="85"/>
      <c r="G20" s="86"/>
      <c r="H20" s="87"/>
      <c r="I20" s="87"/>
      <c r="J20" s="88"/>
      <c r="K20" s="89"/>
      <c r="L20" s="89"/>
      <c r="M20" s="89"/>
      <c r="N20" s="111">
        <v>0</v>
      </c>
      <c r="O20" s="112"/>
    </row>
    <row r="21" spans="1:15" s="64" customFormat="1" x14ac:dyDescent="0.2">
      <c r="A21" s="82"/>
      <c r="B21" s="82"/>
      <c r="C21" s="82"/>
      <c r="D21" s="83" t="s">
        <v>66</v>
      </c>
      <c r="E21" s="84" t="s">
        <v>67</v>
      </c>
      <c r="F21" s="85"/>
      <c r="G21" s="86"/>
      <c r="H21" s="87"/>
      <c r="I21" s="87"/>
      <c r="J21" s="88"/>
      <c r="K21" s="89"/>
      <c r="L21" s="89"/>
      <c r="M21" s="89"/>
      <c r="N21" s="111">
        <v>0</v>
      </c>
      <c r="O21" s="112"/>
    </row>
    <row r="22" spans="1:15" s="64" customFormat="1" x14ac:dyDescent="0.2">
      <c r="A22" s="82"/>
      <c r="B22" s="82"/>
      <c r="C22" s="82"/>
      <c r="D22" s="83" t="s">
        <v>33</v>
      </c>
      <c r="E22" s="84" t="s">
        <v>32</v>
      </c>
      <c r="F22" s="85"/>
      <c r="G22" s="86"/>
      <c r="H22" s="87"/>
      <c r="I22" s="87"/>
      <c r="J22" s="88"/>
      <c r="K22" s="89"/>
      <c r="L22" s="89"/>
      <c r="M22" s="89"/>
      <c r="N22" s="111">
        <v>0</v>
      </c>
      <c r="O22" s="112"/>
    </row>
    <row r="23" spans="1:15" s="64" customFormat="1" x14ac:dyDescent="0.2">
      <c r="A23" s="82"/>
      <c r="B23" s="82"/>
      <c r="C23" s="82"/>
      <c r="D23" s="83" t="s">
        <v>68</v>
      </c>
      <c r="E23" s="84" t="s">
        <v>73</v>
      </c>
      <c r="F23" s="85"/>
      <c r="G23" s="86"/>
      <c r="H23" s="87"/>
      <c r="I23" s="87"/>
      <c r="J23" s="88"/>
      <c r="K23" s="89"/>
      <c r="L23" s="89"/>
      <c r="M23" s="89"/>
      <c r="N23" s="111">
        <v>0</v>
      </c>
      <c r="O23" s="112"/>
    </row>
    <row r="24" spans="1:15" s="64" customFormat="1" x14ac:dyDescent="0.2">
      <c r="A24" s="82"/>
      <c r="B24" s="82"/>
      <c r="C24" s="82"/>
      <c r="D24" s="83" t="s">
        <v>58</v>
      </c>
      <c r="E24" s="84" t="s">
        <v>59</v>
      </c>
      <c r="F24" s="85"/>
      <c r="G24" s="86"/>
      <c r="H24" s="87"/>
      <c r="I24" s="87"/>
      <c r="J24" s="88"/>
      <c r="K24" s="89"/>
      <c r="L24" s="89"/>
      <c r="M24" s="89"/>
      <c r="N24" s="111">
        <v>0</v>
      </c>
      <c r="O24" s="112"/>
    </row>
    <row r="25" spans="1:15" s="64" customFormat="1" x14ac:dyDescent="0.2">
      <c r="A25" s="82"/>
      <c r="B25" s="82"/>
      <c r="C25" s="82"/>
      <c r="D25" s="83" t="s">
        <v>38</v>
      </c>
      <c r="E25" s="84" t="s">
        <v>39</v>
      </c>
      <c r="F25" s="85"/>
      <c r="G25" s="86"/>
      <c r="H25" s="87"/>
      <c r="I25" s="87"/>
      <c r="J25" s="88"/>
      <c r="K25" s="89"/>
      <c r="L25" s="89"/>
      <c r="M25" s="89"/>
      <c r="N25" s="111">
        <v>0</v>
      </c>
      <c r="O25" s="112"/>
    </row>
    <row r="26" spans="1:15" s="64" customFormat="1" x14ac:dyDescent="0.2">
      <c r="A26" s="82"/>
      <c r="B26" s="82"/>
      <c r="C26" s="82"/>
      <c r="D26" s="83" t="s">
        <v>44</v>
      </c>
      <c r="E26" s="84" t="s">
        <v>45</v>
      </c>
      <c r="F26" s="85"/>
      <c r="G26" s="86"/>
      <c r="H26" s="87"/>
      <c r="I26" s="87"/>
      <c r="J26" s="88"/>
      <c r="K26" s="89"/>
      <c r="L26" s="89"/>
      <c r="M26" s="89"/>
      <c r="N26" s="111">
        <v>0</v>
      </c>
      <c r="O26" s="112"/>
    </row>
    <row r="27" spans="1:15" s="64" customFormat="1" x14ac:dyDescent="0.2">
      <c r="A27" s="82"/>
      <c r="B27" s="82"/>
      <c r="C27" s="82"/>
      <c r="D27" s="83" t="s">
        <v>46</v>
      </c>
      <c r="E27" s="84" t="s">
        <v>47</v>
      </c>
      <c r="F27" s="85"/>
      <c r="G27" s="86"/>
      <c r="H27" s="87"/>
      <c r="I27" s="87"/>
      <c r="J27" s="88"/>
      <c r="K27" s="89"/>
      <c r="L27" s="89"/>
      <c r="M27" s="89"/>
      <c r="N27" s="111">
        <v>0</v>
      </c>
      <c r="O27" s="112"/>
    </row>
    <row r="28" spans="1:15" s="64" customFormat="1" x14ac:dyDescent="0.2">
      <c r="A28" s="82" t="str">
        <f>IF(I28&lt;&gt;"",1+MAX($A27:A$40),"")</f>
        <v/>
      </c>
      <c r="B28" s="82"/>
      <c r="C28" s="82"/>
      <c r="D28" s="83" t="s">
        <v>49</v>
      </c>
      <c r="E28" s="84" t="s">
        <v>48</v>
      </c>
      <c r="F28" s="85"/>
      <c r="G28" s="86"/>
      <c r="H28" s="87"/>
      <c r="I28" s="87"/>
      <c r="J28" s="88"/>
      <c r="K28" s="89"/>
      <c r="L28" s="89"/>
      <c r="M28" s="89"/>
      <c r="N28" s="111">
        <v>0</v>
      </c>
      <c r="O28" s="112"/>
    </row>
    <row r="29" spans="1:15" s="64" customFormat="1" x14ac:dyDescent="0.2">
      <c r="A29" s="82" t="str">
        <f>IF(I29&lt;&gt;"",1+MAX($A28:A$40),"")</f>
        <v/>
      </c>
      <c r="B29" s="82"/>
      <c r="C29" s="82"/>
      <c r="D29" s="83" t="s">
        <v>55</v>
      </c>
      <c r="E29" s="84" t="s">
        <v>54</v>
      </c>
      <c r="F29" s="85"/>
      <c r="G29" s="86"/>
      <c r="H29" s="87"/>
      <c r="I29" s="87"/>
      <c r="J29" s="88"/>
      <c r="K29" s="89"/>
      <c r="L29" s="89"/>
      <c r="M29" s="89"/>
      <c r="N29" s="111">
        <v>0</v>
      </c>
      <c r="O29" s="112"/>
    </row>
    <row r="30" spans="1:15" s="64" customFormat="1" x14ac:dyDescent="0.2">
      <c r="A30" s="82" t="str">
        <f>IF(I30&lt;&gt;"",1+MAX($A28:A$40),"")</f>
        <v/>
      </c>
      <c r="B30" s="82"/>
      <c r="C30" s="82"/>
      <c r="D30" s="83" t="s">
        <v>37</v>
      </c>
      <c r="E30" s="84" t="s">
        <v>36</v>
      </c>
      <c r="F30" s="85"/>
      <c r="G30" s="86"/>
      <c r="H30" s="87"/>
      <c r="I30" s="87"/>
      <c r="J30" s="88"/>
      <c r="K30" s="89"/>
      <c r="L30" s="89"/>
      <c r="M30" s="89"/>
      <c r="N30" s="111">
        <v>0</v>
      </c>
      <c r="O30" s="112"/>
    </row>
    <row r="31" spans="1:15" s="64" customFormat="1" x14ac:dyDescent="0.2">
      <c r="A31" s="82" t="str">
        <f>IF(I31&lt;&gt;"",1+MAX($A29:A$40),"")</f>
        <v/>
      </c>
      <c r="B31" s="82"/>
      <c r="C31" s="82"/>
      <c r="D31" s="83" t="s">
        <v>74</v>
      </c>
      <c r="E31" s="84" t="s">
        <v>75</v>
      </c>
      <c r="F31" s="85"/>
      <c r="G31" s="86"/>
      <c r="H31" s="87"/>
      <c r="I31" s="87"/>
      <c r="J31" s="88"/>
      <c r="K31" s="89"/>
      <c r="L31" s="89"/>
      <c r="M31" s="89"/>
      <c r="N31" s="111">
        <v>0</v>
      </c>
      <c r="O31" s="112"/>
    </row>
    <row r="32" spans="1:15" ht="20.25" x14ac:dyDescent="0.2">
      <c r="A32" s="66"/>
      <c r="B32" s="67"/>
      <c r="C32" s="67"/>
      <c r="D32" s="68"/>
      <c r="E32" s="69"/>
      <c r="F32" s="70"/>
      <c r="G32" s="71"/>
      <c r="H32" s="72"/>
      <c r="I32" s="67"/>
      <c r="J32" s="73"/>
      <c r="K32" s="73"/>
      <c r="L32" s="73"/>
      <c r="M32" s="73"/>
      <c r="N32" s="116">
        <f>SUM(N11:O31)</f>
        <v>299114.25022757606</v>
      </c>
      <c r="O32" s="116"/>
    </row>
    <row r="33" spans="1:23" ht="20.25" customHeight="1" x14ac:dyDescent="0.2">
      <c r="A33" s="66"/>
      <c r="B33" s="67"/>
      <c r="C33" s="67"/>
      <c r="D33" s="68"/>
      <c r="E33" s="69"/>
      <c r="F33" s="70"/>
      <c r="G33" s="90"/>
      <c r="H33" s="115" t="s">
        <v>8</v>
      </c>
      <c r="I33" s="115"/>
      <c r="J33" s="91">
        <v>0</v>
      </c>
      <c r="K33" s="91"/>
      <c r="L33" s="91"/>
      <c r="M33" s="91"/>
      <c r="N33" s="116">
        <f>N32*J33</f>
        <v>0</v>
      </c>
      <c r="O33" s="116"/>
    </row>
    <row r="34" spans="1:23" ht="20.25" customHeight="1" x14ac:dyDescent="0.2">
      <c r="A34" s="66"/>
      <c r="B34" s="67"/>
      <c r="C34" s="67"/>
      <c r="D34" s="68"/>
      <c r="E34" s="69"/>
      <c r="F34" s="70"/>
      <c r="G34" s="115" t="s">
        <v>7</v>
      </c>
      <c r="H34" s="115"/>
      <c r="I34" s="115"/>
      <c r="J34" s="91">
        <v>0.2</v>
      </c>
      <c r="K34" s="91"/>
      <c r="L34" s="91"/>
      <c r="M34" s="91"/>
      <c r="N34" s="116">
        <f>N32*J34</f>
        <v>59822.850045515217</v>
      </c>
      <c r="O34" s="116"/>
    </row>
    <row r="35" spans="1:23" ht="37.5" customHeight="1" x14ac:dyDescent="0.2">
      <c r="A35" s="66"/>
      <c r="B35" s="67"/>
      <c r="C35" s="67"/>
      <c r="D35" s="68"/>
      <c r="E35" s="69"/>
      <c r="F35" s="70"/>
      <c r="G35" s="90"/>
      <c r="H35" s="115" t="s">
        <v>6</v>
      </c>
      <c r="I35" s="115"/>
      <c r="J35" s="73"/>
      <c r="K35" s="73"/>
      <c r="L35" s="73"/>
      <c r="M35" s="73"/>
      <c r="N35" s="116">
        <f>SUM(N32:O34)</f>
        <v>358937.10027309129</v>
      </c>
      <c r="O35" s="116"/>
    </row>
    <row r="36" spans="1:23" ht="20.25" x14ac:dyDescent="0.2">
      <c r="A36" s="22"/>
      <c r="G36" s="35"/>
      <c r="J36" s="31"/>
      <c r="K36" s="31"/>
      <c r="L36" s="31"/>
      <c r="M36" s="31"/>
      <c r="N36" s="28"/>
    </row>
    <row r="37" spans="1:23" x14ac:dyDescent="0.2">
      <c r="A37" s="125" t="s">
        <v>57</v>
      </c>
      <c r="B37" s="126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</row>
    <row r="38" spans="1:23" ht="16.5" customHeight="1" thickBot="1" x14ac:dyDescent="0.25">
      <c r="A38" s="125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</row>
    <row r="39" spans="1:23" s="9" customFormat="1" ht="30.6" customHeight="1" x14ac:dyDescent="0.2">
      <c r="A39" s="92" t="s">
        <v>3</v>
      </c>
      <c r="B39" s="93" t="s">
        <v>18</v>
      </c>
      <c r="C39" s="93" t="s">
        <v>27</v>
      </c>
      <c r="D39" s="93" t="s">
        <v>19</v>
      </c>
      <c r="E39" s="94" t="s">
        <v>1</v>
      </c>
      <c r="F39" s="95" t="s">
        <v>4</v>
      </c>
      <c r="G39" s="96" t="s">
        <v>21</v>
      </c>
      <c r="H39" s="94" t="s">
        <v>20</v>
      </c>
      <c r="I39" s="93" t="s">
        <v>0</v>
      </c>
      <c r="J39" s="97" t="s">
        <v>69</v>
      </c>
      <c r="K39" s="97" t="s">
        <v>70</v>
      </c>
      <c r="L39" s="97" t="s">
        <v>71</v>
      </c>
      <c r="M39" s="97" t="s">
        <v>72</v>
      </c>
      <c r="N39" s="94" t="s">
        <v>56</v>
      </c>
      <c r="O39" s="98" t="s">
        <v>2</v>
      </c>
      <c r="P39" s="8"/>
      <c r="Q39" s="8"/>
      <c r="R39" s="8"/>
      <c r="S39" s="8"/>
      <c r="T39" s="8"/>
      <c r="U39" s="8"/>
      <c r="V39" s="8"/>
      <c r="W39" s="8"/>
    </row>
    <row r="40" spans="1:23" s="5" customFormat="1" x14ac:dyDescent="0.2">
      <c r="A40" s="99"/>
      <c r="B40" s="100"/>
      <c r="C40" s="100"/>
      <c r="D40" s="101" t="s">
        <v>29</v>
      </c>
      <c r="E40" s="102" t="s">
        <v>10</v>
      </c>
      <c r="F40" s="103"/>
      <c r="G40" s="104"/>
      <c r="H40" s="103"/>
      <c r="I40" s="100"/>
      <c r="J40" s="105"/>
      <c r="K40" s="105"/>
      <c r="L40" s="105"/>
      <c r="M40" s="105"/>
      <c r="N40" s="106"/>
      <c r="O40" s="107">
        <f>SUM(N41:N50)</f>
        <v>0</v>
      </c>
      <c r="P40" s="4" t="s">
        <v>9</v>
      </c>
    </row>
    <row r="41" spans="1:23" s="5" customFormat="1" x14ac:dyDescent="0.2">
      <c r="A41" s="50"/>
      <c r="B41" s="42"/>
      <c r="C41" s="42"/>
      <c r="D41" s="43"/>
      <c r="E41" s="44"/>
      <c r="F41" s="45"/>
      <c r="G41" s="52"/>
      <c r="H41" s="46"/>
      <c r="I41" s="47"/>
      <c r="J41" s="48"/>
      <c r="K41" s="48"/>
      <c r="L41" s="48"/>
      <c r="M41" s="48"/>
      <c r="N41" s="49"/>
      <c r="O41" s="51"/>
      <c r="P41" s="4"/>
    </row>
    <row r="42" spans="1:23" s="5" customFormat="1" x14ac:dyDescent="0.2">
      <c r="A42" s="50">
        <f>IF(I42&lt;&gt;"",1+MAX($A40:A$40),"")</f>
        <v>1</v>
      </c>
      <c r="B42" s="42"/>
      <c r="C42" s="42"/>
      <c r="D42" s="43"/>
      <c r="E42" s="44" t="s">
        <v>11</v>
      </c>
      <c r="F42" s="45">
        <v>1</v>
      </c>
      <c r="G42" s="52">
        <f t="shared" ref="G42:G43" si="0">IF(F42=0,"",0)</f>
        <v>0</v>
      </c>
      <c r="H42" s="46">
        <f>IF(F42=0,"",F42*(1+G42))</f>
        <v>1</v>
      </c>
      <c r="I42" s="47" t="s">
        <v>28</v>
      </c>
      <c r="J42" s="48"/>
      <c r="K42" s="48"/>
      <c r="L42" s="49">
        <f t="shared" ref="L42" si="1">IF(F42=0,"",J42*H42)</f>
        <v>0</v>
      </c>
      <c r="M42" s="49">
        <f t="shared" ref="M42" si="2">IF(F42=0,"",K42*H42)</f>
        <v>0</v>
      </c>
      <c r="N42" s="49">
        <f t="shared" ref="N42" si="3">IF(F42=0,"",L42+M42)</f>
        <v>0</v>
      </c>
      <c r="O42" s="51"/>
      <c r="P42" s="4"/>
    </row>
    <row r="43" spans="1:23" s="5" customFormat="1" x14ac:dyDescent="0.2">
      <c r="A43" s="50">
        <f>IF(I43&lt;&gt;"",1+MAX($A$40:A42),"")</f>
        <v>2</v>
      </c>
      <c r="B43" s="42"/>
      <c r="C43" s="42"/>
      <c r="D43" s="43"/>
      <c r="E43" s="44" t="s">
        <v>12</v>
      </c>
      <c r="F43" s="45">
        <v>1</v>
      </c>
      <c r="G43" s="52">
        <f t="shared" si="0"/>
        <v>0</v>
      </c>
      <c r="H43" s="46">
        <f t="shared" ref="H43:H49" si="4">IF(F43=0,"",F43*(1+G43))</f>
        <v>1</v>
      </c>
      <c r="I43" s="47" t="s">
        <v>28</v>
      </c>
      <c r="J43" s="48"/>
      <c r="K43" s="48"/>
      <c r="L43" s="49">
        <f t="shared" ref="L43:L50" si="5">IF(F43=0,"",J43*H43)</f>
        <v>0</v>
      </c>
      <c r="M43" s="49">
        <f t="shared" ref="M43:M50" si="6">IF(F43=0,"",K43*H43)</f>
        <v>0</v>
      </c>
      <c r="N43" s="49">
        <f t="shared" ref="N43:N50" si="7">IF(F43=0,"",L43+M43)</f>
        <v>0</v>
      </c>
      <c r="O43" s="51"/>
      <c r="P43" s="4"/>
    </row>
    <row r="44" spans="1:23" s="5" customFormat="1" x14ac:dyDescent="0.2">
      <c r="A44" s="50">
        <f>IF(I44&lt;&gt;"",1+MAX($A$40:A43),"")</f>
        <v>3</v>
      </c>
      <c r="B44" s="42"/>
      <c r="C44" s="42"/>
      <c r="D44" s="43"/>
      <c r="E44" s="44" t="s">
        <v>77</v>
      </c>
      <c r="F44" s="45">
        <v>1</v>
      </c>
      <c r="G44" s="52">
        <f>IF(F44=0,"",0)</f>
        <v>0</v>
      </c>
      <c r="H44" s="46">
        <f t="shared" si="4"/>
        <v>1</v>
      </c>
      <c r="I44" s="47" t="s">
        <v>28</v>
      </c>
      <c r="J44" s="48"/>
      <c r="K44" s="48"/>
      <c r="L44" s="49">
        <f t="shared" si="5"/>
        <v>0</v>
      </c>
      <c r="M44" s="49">
        <f t="shared" si="6"/>
        <v>0</v>
      </c>
      <c r="N44" s="49">
        <f t="shared" si="7"/>
        <v>0</v>
      </c>
      <c r="O44" s="51"/>
      <c r="P44" s="4"/>
    </row>
    <row r="45" spans="1:23" s="5" customFormat="1" x14ac:dyDescent="0.2">
      <c r="A45" s="50">
        <f>IF(I45&lt;&gt;"",1+MAX($A$40:A44),"")</f>
        <v>4</v>
      </c>
      <c r="B45" s="42"/>
      <c r="C45" s="42"/>
      <c r="D45" s="43"/>
      <c r="E45" s="44" t="s">
        <v>22</v>
      </c>
      <c r="F45" s="45">
        <v>1</v>
      </c>
      <c r="G45" s="52">
        <f t="shared" ref="G45:G49" si="8">IF(F45=0,"",0)</f>
        <v>0</v>
      </c>
      <c r="H45" s="46">
        <f t="shared" si="4"/>
        <v>1</v>
      </c>
      <c r="I45" s="47" t="s">
        <v>28</v>
      </c>
      <c r="J45" s="48"/>
      <c r="K45" s="48"/>
      <c r="L45" s="49">
        <f t="shared" si="5"/>
        <v>0</v>
      </c>
      <c r="M45" s="49">
        <f t="shared" si="6"/>
        <v>0</v>
      </c>
      <c r="N45" s="49">
        <f t="shared" si="7"/>
        <v>0</v>
      </c>
      <c r="O45" s="51"/>
      <c r="P45" s="4"/>
    </row>
    <row r="46" spans="1:23" s="5" customFormat="1" x14ac:dyDescent="0.2">
      <c r="A46" s="50">
        <f>IF(I46&lt;&gt;"",1+MAX($A$40:A45),"")</f>
        <v>5</v>
      </c>
      <c r="B46" s="42"/>
      <c r="C46" s="42"/>
      <c r="D46" s="43"/>
      <c r="E46" s="44" t="s">
        <v>23</v>
      </c>
      <c r="F46" s="45">
        <v>1</v>
      </c>
      <c r="G46" s="52">
        <f t="shared" si="8"/>
        <v>0</v>
      </c>
      <c r="H46" s="46">
        <f t="shared" si="4"/>
        <v>1</v>
      </c>
      <c r="I46" s="47" t="s">
        <v>28</v>
      </c>
      <c r="J46" s="48"/>
      <c r="K46" s="48"/>
      <c r="L46" s="49">
        <f t="shared" si="5"/>
        <v>0</v>
      </c>
      <c r="M46" s="49">
        <f t="shared" si="6"/>
        <v>0</v>
      </c>
      <c r="N46" s="49">
        <f t="shared" si="7"/>
        <v>0</v>
      </c>
      <c r="O46" s="51"/>
      <c r="P46" s="4"/>
    </row>
    <row r="47" spans="1:23" s="5" customFormat="1" x14ac:dyDescent="0.2">
      <c r="A47" s="50">
        <f>IF(I47&lt;&gt;"",1+MAX($A$40:A46),"")</f>
        <v>6</v>
      </c>
      <c r="B47" s="42"/>
      <c r="C47" s="42"/>
      <c r="D47" s="43"/>
      <c r="E47" s="44" t="s">
        <v>24</v>
      </c>
      <c r="F47" s="45">
        <v>1</v>
      </c>
      <c r="G47" s="52">
        <f t="shared" si="8"/>
        <v>0</v>
      </c>
      <c r="H47" s="46">
        <f t="shared" si="4"/>
        <v>1</v>
      </c>
      <c r="I47" s="47" t="s">
        <v>28</v>
      </c>
      <c r="J47" s="48"/>
      <c r="K47" s="48"/>
      <c r="L47" s="49">
        <f t="shared" si="5"/>
        <v>0</v>
      </c>
      <c r="M47" s="49">
        <f t="shared" si="6"/>
        <v>0</v>
      </c>
      <c r="N47" s="49">
        <f t="shared" si="7"/>
        <v>0</v>
      </c>
      <c r="O47" s="51"/>
      <c r="P47" s="4"/>
    </row>
    <row r="48" spans="1:23" s="5" customFormat="1" x14ac:dyDescent="0.2">
      <c r="A48" s="50">
        <f>IF(I48&lt;&gt;"",1+MAX($A$40:A47),"")</f>
        <v>7</v>
      </c>
      <c r="B48" s="42"/>
      <c r="C48" s="42"/>
      <c r="D48" s="43"/>
      <c r="E48" s="44" t="s">
        <v>25</v>
      </c>
      <c r="F48" s="45">
        <v>1</v>
      </c>
      <c r="G48" s="52">
        <f t="shared" si="8"/>
        <v>0</v>
      </c>
      <c r="H48" s="46">
        <f t="shared" si="4"/>
        <v>1</v>
      </c>
      <c r="I48" s="47" t="s">
        <v>28</v>
      </c>
      <c r="J48" s="48"/>
      <c r="K48" s="48"/>
      <c r="L48" s="49">
        <f t="shared" si="5"/>
        <v>0</v>
      </c>
      <c r="M48" s="49">
        <f t="shared" si="6"/>
        <v>0</v>
      </c>
      <c r="N48" s="49">
        <f t="shared" si="7"/>
        <v>0</v>
      </c>
      <c r="O48" s="51"/>
      <c r="P48" s="4"/>
    </row>
    <row r="49" spans="1:16" s="5" customFormat="1" x14ac:dyDescent="0.2">
      <c r="A49" s="50">
        <f>IF(I49&lt;&gt;"",1+MAX($A$40:A48),"")</f>
        <v>8</v>
      </c>
      <c r="B49" s="42"/>
      <c r="C49" s="42"/>
      <c r="D49" s="43"/>
      <c r="E49" s="44" t="s">
        <v>26</v>
      </c>
      <c r="F49" s="45">
        <v>1</v>
      </c>
      <c r="G49" s="52">
        <f t="shared" si="8"/>
        <v>0</v>
      </c>
      <c r="H49" s="46">
        <f t="shared" si="4"/>
        <v>1</v>
      </c>
      <c r="I49" s="47" t="s">
        <v>28</v>
      </c>
      <c r="J49" s="48"/>
      <c r="K49" s="48"/>
      <c r="L49" s="49">
        <f t="shared" si="5"/>
        <v>0</v>
      </c>
      <c r="M49" s="49">
        <f t="shared" si="6"/>
        <v>0</v>
      </c>
      <c r="N49" s="49">
        <f t="shared" si="7"/>
        <v>0</v>
      </c>
      <c r="O49" s="51"/>
      <c r="P49" s="4"/>
    </row>
    <row r="50" spans="1:16" s="5" customFormat="1" x14ac:dyDescent="0.2">
      <c r="A50" s="50">
        <f>IF(I50&lt;&gt;"",1+MAX($A$40:A49),"")</f>
        <v>9</v>
      </c>
      <c r="B50" s="42"/>
      <c r="C50" s="42"/>
      <c r="D50" s="43"/>
      <c r="E50" s="44" t="s">
        <v>76</v>
      </c>
      <c r="F50" s="45">
        <v>1</v>
      </c>
      <c r="G50" s="52">
        <f t="shared" ref="G50" si="9">IF(F50=0,"",0)</f>
        <v>0</v>
      </c>
      <c r="H50" s="46">
        <f t="shared" ref="H50" si="10">IF(F50=0,"",F50*(1+G50))</f>
        <v>1</v>
      </c>
      <c r="I50" s="47" t="s">
        <v>28</v>
      </c>
      <c r="J50" s="48"/>
      <c r="K50" s="48"/>
      <c r="L50" s="49">
        <f t="shared" si="5"/>
        <v>0</v>
      </c>
      <c r="M50" s="49">
        <f t="shared" si="6"/>
        <v>0</v>
      </c>
      <c r="N50" s="49">
        <f t="shared" si="7"/>
        <v>0</v>
      </c>
      <c r="O50" s="51"/>
      <c r="P50" s="4"/>
    </row>
    <row r="51" spans="1:16" s="5" customFormat="1" ht="18" customHeight="1" x14ac:dyDescent="0.2">
      <c r="A51" s="99" t="str">
        <f>IF(I51&lt;&gt;"",1+MAX($A$40:A50),"")</f>
        <v/>
      </c>
      <c r="B51" s="100"/>
      <c r="C51" s="100"/>
      <c r="D51" s="101" t="s">
        <v>34</v>
      </c>
      <c r="E51" s="102" t="s">
        <v>35</v>
      </c>
      <c r="F51" s="103"/>
      <c r="G51" s="104"/>
      <c r="H51" s="103"/>
      <c r="I51" s="100"/>
      <c r="J51" s="105"/>
      <c r="K51" s="105"/>
      <c r="L51" s="105"/>
      <c r="M51" s="105"/>
      <c r="N51" s="106"/>
      <c r="O51" s="107">
        <f>SUM(N52:N96)</f>
        <v>299114.25022757606</v>
      </c>
      <c r="P51" s="4"/>
    </row>
    <row r="52" spans="1:16" s="5" customFormat="1" x14ac:dyDescent="0.2">
      <c r="A52" s="50" t="str">
        <f>IF(I52&lt;&gt;"",1+MAX($A$40:A51),"")</f>
        <v/>
      </c>
      <c r="B52" s="42"/>
      <c r="C52" s="42"/>
      <c r="D52" s="43"/>
      <c r="E52" s="108" t="s">
        <v>81</v>
      </c>
      <c r="F52" s="60"/>
      <c r="G52" s="60"/>
      <c r="H52" s="60"/>
      <c r="I52" s="61"/>
      <c r="J52" s="48"/>
      <c r="K52" s="48"/>
      <c r="L52" s="49" t="str">
        <f t="shared" ref="L52:L55" si="11">IF(F52=0,"",J52*H52)</f>
        <v/>
      </c>
      <c r="M52" s="49" t="str">
        <f t="shared" ref="M52:M55" si="12">IF(F52=0,"",K52*H52)</f>
        <v/>
      </c>
      <c r="N52" s="49" t="str">
        <f t="shared" ref="N52:N53" si="13">IF(F52=0,"",L52+M52)</f>
        <v/>
      </c>
      <c r="O52" s="51"/>
      <c r="P52" s="4"/>
    </row>
    <row r="53" spans="1:16" s="5" customFormat="1" x14ac:dyDescent="0.2">
      <c r="A53" s="50">
        <f>IF(I53&lt;&gt;"",1+MAX($A$40:A52),"")</f>
        <v>10</v>
      </c>
      <c r="B53" s="42"/>
      <c r="C53" s="42"/>
      <c r="D53" s="43"/>
      <c r="E53" s="63" t="s">
        <v>82</v>
      </c>
      <c r="F53" s="62">
        <v>132.38999999999999</v>
      </c>
      <c r="G53" s="52">
        <v>0.1</v>
      </c>
      <c r="H53" s="46">
        <f t="shared" ref="H53:H62" si="14">IF(F53=0,"",F53*(1+G53))</f>
        <v>145.62899999999999</v>
      </c>
      <c r="I53" s="61" t="s">
        <v>79</v>
      </c>
      <c r="J53" s="48">
        <v>47.36</v>
      </c>
      <c r="K53" s="48">
        <v>18.943999999999999</v>
      </c>
      <c r="L53" s="49">
        <f t="shared" si="11"/>
        <v>6896.9894399999994</v>
      </c>
      <c r="M53" s="49">
        <f t="shared" si="12"/>
        <v>2758.7957759999995</v>
      </c>
      <c r="N53" s="49">
        <f t="shared" si="13"/>
        <v>9655.7852159999984</v>
      </c>
      <c r="O53" s="51"/>
      <c r="P53" s="4"/>
    </row>
    <row r="54" spans="1:16" s="5" customFormat="1" x14ac:dyDescent="0.2">
      <c r="A54" s="50">
        <f>IF(I54&lt;&gt;"",1+MAX($A$40:A53),"")</f>
        <v>11</v>
      </c>
      <c r="B54" s="42"/>
      <c r="C54" s="42"/>
      <c r="D54" s="43"/>
      <c r="E54" s="63" t="s">
        <v>83</v>
      </c>
      <c r="F54" s="62">
        <v>58.01</v>
      </c>
      <c r="G54" s="52">
        <v>0.1</v>
      </c>
      <c r="H54" s="46">
        <f t="shared" si="14"/>
        <v>63.811</v>
      </c>
      <c r="I54" s="61" t="s">
        <v>79</v>
      </c>
      <c r="J54" s="48">
        <v>48.15</v>
      </c>
      <c r="K54" s="48">
        <v>19.260000000000002</v>
      </c>
      <c r="L54" s="49">
        <f t="shared" si="11"/>
        <v>3072.4996499999997</v>
      </c>
      <c r="M54" s="49">
        <f t="shared" si="12"/>
        <v>1228.9998600000001</v>
      </c>
      <c r="N54" s="49">
        <f>IF(F54=0,"",L54+M54)</f>
        <v>4301.4995099999996</v>
      </c>
      <c r="O54" s="51"/>
      <c r="P54" s="4"/>
    </row>
    <row r="55" spans="1:16" s="5" customFormat="1" x14ac:dyDescent="0.2">
      <c r="A55" s="50">
        <f>IF(I55&lt;&gt;"",1+MAX($A$40:A54),"")</f>
        <v>12</v>
      </c>
      <c r="B55" s="42"/>
      <c r="C55" s="42"/>
      <c r="D55" s="43"/>
      <c r="E55" s="63" t="s">
        <v>84</v>
      </c>
      <c r="F55" s="62">
        <v>137.9</v>
      </c>
      <c r="G55" s="52">
        <v>0.1</v>
      </c>
      <c r="H55" s="46">
        <f t="shared" si="14"/>
        <v>151.69000000000003</v>
      </c>
      <c r="I55" s="61" t="s">
        <v>79</v>
      </c>
      <c r="J55" s="48">
        <v>49.45</v>
      </c>
      <c r="K55" s="48">
        <v>19.78</v>
      </c>
      <c r="L55" s="49">
        <f t="shared" si="11"/>
        <v>7501.0705000000016</v>
      </c>
      <c r="M55" s="49">
        <f t="shared" si="12"/>
        <v>3000.4282000000007</v>
      </c>
      <c r="N55" s="49">
        <f>IF(F55=0,"",L55+M55)</f>
        <v>10501.498700000002</v>
      </c>
      <c r="O55" s="51"/>
      <c r="P55" s="4"/>
    </row>
    <row r="56" spans="1:16" s="5" customFormat="1" x14ac:dyDescent="0.2">
      <c r="A56" s="50">
        <f>IF(I56&lt;&gt;"",1+MAX($A$40:A55),"")</f>
        <v>13</v>
      </c>
      <c r="B56" s="42"/>
      <c r="C56" s="42"/>
      <c r="D56" s="43"/>
      <c r="E56" s="63" t="s">
        <v>85</v>
      </c>
      <c r="F56" s="62">
        <v>5.38</v>
      </c>
      <c r="G56" s="52">
        <v>0.1</v>
      </c>
      <c r="H56" s="46">
        <f t="shared" si="14"/>
        <v>5.9180000000000001</v>
      </c>
      <c r="I56" s="61" t="s">
        <v>79</v>
      </c>
      <c r="J56" s="48">
        <v>45.12</v>
      </c>
      <c r="K56" s="48">
        <v>18.047999999999998</v>
      </c>
      <c r="L56" s="49">
        <f t="shared" ref="L56:L91" si="15">IF(F56=0,"",J56*H56)</f>
        <v>267.02015999999998</v>
      </c>
      <c r="M56" s="49">
        <f t="shared" ref="M56:M91" si="16">IF(F56=0,"",K56*H56)</f>
        <v>106.80806399999999</v>
      </c>
      <c r="N56" s="49">
        <f t="shared" ref="N56:N91" si="17">IF(F56=0,"",L56+M56)</f>
        <v>373.82822399999998</v>
      </c>
      <c r="O56" s="51"/>
      <c r="P56" s="4"/>
    </row>
    <row r="57" spans="1:16" s="5" customFormat="1" x14ac:dyDescent="0.2">
      <c r="A57" s="50">
        <f>IF(I57&lt;&gt;"",1+MAX($A$40:A56),"")</f>
        <v>14</v>
      </c>
      <c r="B57" s="42"/>
      <c r="C57" s="42"/>
      <c r="D57" s="43"/>
      <c r="E57" s="63" t="s">
        <v>86</v>
      </c>
      <c r="F57" s="62">
        <v>31.99</v>
      </c>
      <c r="G57" s="52">
        <v>0.1</v>
      </c>
      <c r="H57" s="46">
        <f t="shared" si="14"/>
        <v>35.189</v>
      </c>
      <c r="I57" s="61" t="s">
        <v>79</v>
      </c>
      <c r="J57" s="48">
        <v>52.36</v>
      </c>
      <c r="K57" s="48">
        <v>20.944000000000003</v>
      </c>
      <c r="L57" s="49">
        <f t="shared" si="15"/>
        <v>1842.49604</v>
      </c>
      <c r="M57" s="49">
        <f t="shared" si="16"/>
        <v>736.99841600000013</v>
      </c>
      <c r="N57" s="49">
        <f t="shared" si="17"/>
        <v>2579.4944560000004</v>
      </c>
      <c r="O57" s="51"/>
      <c r="P57" s="4"/>
    </row>
    <row r="58" spans="1:16" s="5" customFormat="1" x14ac:dyDescent="0.2">
      <c r="A58" s="50">
        <f>IF(I58&lt;&gt;"",1+MAX($A$40:A57),"")</f>
        <v>15</v>
      </c>
      <c r="B58" s="42"/>
      <c r="C58" s="42"/>
      <c r="D58" s="43"/>
      <c r="E58" s="63" t="s">
        <v>87</v>
      </c>
      <c r="F58" s="62">
        <v>74.28</v>
      </c>
      <c r="G58" s="52">
        <v>0.1</v>
      </c>
      <c r="H58" s="46">
        <f t="shared" si="14"/>
        <v>81.708000000000013</v>
      </c>
      <c r="I58" s="61" t="s">
        <v>79</v>
      </c>
      <c r="J58" s="48">
        <v>50.86</v>
      </c>
      <c r="K58" s="48">
        <v>20.344000000000001</v>
      </c>
      <c r="L58" s="49">
        <f t="shared" ref="L58:L85" si="18">IF(F58=0,"",J58*H58)</f>
        <v>4155.6688800000002</v>
      </c>
      <c r="M58" s="49">
        <f t="shared" ref="M58:M85" si="19">IF(F58=0,"",K58*H58)</f>
        <v>1662.2675520000003</v>
      </c>
      <c r="N58" s="49">
        <f t="shared" ref="N58:N85" si="20">IF(F58=0,"",L58+M58)</f>
        <v>5817.9364320000004</v>
      </c>
      <c r="O58" s="51"/>
      <c r="P58" s="4"/>
    </row>
    <row r="59" spans="1:16" s="5" customFormat="1" x14ac:dyDescent="0.2">
      <c r="A59" s="50">
        <f>IF(I59&lt;&gt;"",1+MAX($A$40:A58),"")</f>
        <v>16</v>
      </c>
      <c r="B59" s="42"/>
      <c r="C59" s="42"/>
      <c r="D59" s="43"/>
      <c r="E59" s="63" t="s">
        <v>88</v>
      </c>
      <c r="F59" s="62">
        <v>31.78</v>
      </c>
      <c r="G59" s="52">
        <v>0.1</v>
      </c>
      <c r="H59" s="46">
        <f t="shared" si="14"/>
        <v>34.958000000000006</v>
      </c>
      <c r="I59" s="61" t="s">
        <v>79</v>
      </c>
      <c r="J59" s="48">
        <v>54.33</v>
      </c>
      <c r="K59" s="48">
        <v>21.731999999999999</v>
      </c>
      <c r="L59" s="49">
        <f t="shared" si="18"/>
        <v>1899.2681400000001</v>
      </c>
      <c r="M59" s="49">
        <f t="shared" si="19"/>
        <v>759.70725600000014</v>
      </c>
      <c r="N59" s="49">
        <f t="shared" si="20"/>
        <v>2658.9753960000003</v>
      </c>
      <c r="O59" s="51"/>
      <c r="P59" s="4"/>
    </row>
    <row r="60" spans="1:16" s="5" customFormat="1" x14ac:dyDescent="0.2">
      <c r="A60" s="50">
        <f>IF(I60&lt;&gt;"",1+MAX($A$40:A59),"")</f>
        <v>17</v>
      </c>
      <c r="B60" s="42"/>
      <c r="C60" s="42"/>
      <c r="D60" s="43"/>
      <c r="E60" s="63" t="s">
        <v>89</v>
      </c>
      <c r="F60" s="62">
        <v>82.68</v>
      </c>
      <c r="G60" s="52">
        <v>0.1</v>
      </c>
      <c r="H60" s="46">
        <f t="shared" si="14"/>
        <v>90.948000000000022</v>
      </c>
      <c r="I60" s="61" t="s">
        <v>79</v>
      </c>
      <c r="J60" s="48">
        <v>78.959999999999994</v>
      </c>
      <c r="K60" s="48">
        <v>31.584</v>
      </c>
      <c r="L60" s="49">
        <f t="shared" si="18"/>
        <v>7181.2540800000015</v>
      </c>
      <c r="M60" s="49">
        <f t="shared" si="19"/>
        <v>2872.5016320000004</v>
      </c>
      <c r="N60" s="49">
        <f t="shared" si="20"/>
        <v>10053.755712000002</v>
      </c>
      <c r="O60" s="51"/>
      <c r="P60" s="4"/>
    </row>
    <row r="61" spans="1:16" s="5" customFormat="1" x14ac:dyDescent="0.2">
      <c r="A61" s="50">
        <f>IF(I61&lt;&gt;"",1+MAX($A$40:A60),"")</f>
        <v>18</v>
      </c>
      <c r="B61" s="42"/>
      <c r="C61" s="42"/>
      <c r="D61" s="43"/>
      <c r="E61" s="63" t="s">
        <v>90</v>
      </c>
      <c r="F61" s="62">
        <v>31.8</v>
      </c>
      <c r="G61" s="52">
        <v>0.1</v>
      </c>
      <c r="H61" s="46">
        <f t="shared" si="14"/>
        <v>34.980000000000004</v>
      </c>
      <c r="I61" s="61" t="s">
        <v>79</v>
      </c>
      <c r="J61" s="48">
        <v>56.3</v>
      </c>
      <c r="K61" s="48">
        <v>22.52</v>
      </c>
      <c r="L61" s="49">
        <f t="shared" si="18"/>
        <v>1969.374</v>
      </c>
      <c r="M61" s="49">
        <f t="shared" si="19"/>
        <v>787.7496000000001</v>
      </c>
      <c r="N61" s="49">
        <f t="shared" si="20"/>
        <v>2757.1235999999999</v>
      </c>
      <c r="O61" s="51"/>
      <c r="P61" s="4"/>
    </row>
    <row r="62" spans="1:16" s="5" customFormat="1" x14ac:dyDescent="0.2">
      <c r="A62" s="50">
        <f>IF(I62&lt;&gt;"",1+MAX($A$40:A61),"")</f>
        <v>19</v>
      </c>
      <c r="B62" s="42"/>
      <c r="C62" s="42"/>
      <c r="D62" s="43"/>
      <c r="E62" s="63" t="s">
        <v>91</v>
      </c>
      <c r="F62" s="62">
        <v>5.37</v>
      </c>
      <c r="G62" s="52">
        <v>0.1</v>
      </c>
      <c r="H62" s="46">
        <f t="shared" si="14"/>
        <v>5.9070000000000009</v>
      </c>
      <c r="I62" s="61" t="s">
        <v>79</v>
      </c>
      <c r="J62" s="48">
        <v>50.2</v>
      </c>
      <c r="K62" s="48">
        <v>20.080000000000002</v>
      </c>
      <c r="L62" s="49">
        <f t="shared" si="18"/>
        <v>296.53140000000008</v>
      </c>
      <c r="M62" s="49">
        <f t="shared" si="19"/>
        <v>118.61256000000003</v>
      </c>
      <c r="N62" s="49">
        <f t="shared" si="20"/>
        <v>415.14396000000011</v>
      </c>
      <c r="O62" s="51"/>
      <c r="P62" s="4"/>
    </row>
    <row r="63" spans="1:16" s="5" customFormat="1" x14ac:dyDescent="0.2">
      <c r="A63" s="50" t="str">
        <f>IF(I63&lt;&gt;"",1+MAX($A$40:A62),"")</f>
        <v/>
      </c>
      <c r="B63" s="42"/>
      <c r="C63" s="42"/>
      <c r="D63" s="43"/>
      <c r="E63" s="108" t="s">
        <v>92</v>
      </c>
      <c r="F63" s="60"/>
      <c r="G63" s="60"/>
      <c r="H63" s="60"/>
      <c r="I63" s="61"/>
      <c r="J63" s="48"/>
      <c r="K63" s="48"/>
      <c r="L63" s="49" t="str">
        <f t="shared" si="18"/>
        <v/>
      </c>
      <c r="M63" s="49" t="str">
        <f t="shared" si="19"/>
        <v/>
      </c>
      <c r="N63" s="49" t="str">
        <f t="shared" si="20"/>
        <v/>
      </c>
      <c r="O63" s="51"/>
      <c r="P63" s="4"/>
    </row>
    <row r="64" spans="1:16" s="5" customFormat="1" x14ac:dyDescent="0.2">
      <c r="A64" s="50">
        <f>IF(I64&lt;&gt;"",1+MAX($A$40:A63),"")</f>
        <v>20</v>
      </c>
      <c r="B64" s="42"/>
      <c r="C64" s="42"/>
      <c r="D64" s="43"/>
      <c r="E64" s="63" t="s">
        <v>93</v>
      </c>
      <c r="F64" s="60">
        <v>50</v>
      </c>
      <c r="G64" s="52">
        <v>0.1</v>
      </c>
      <c r="H64" s="46">
        <f t="shared" ref="H64:H67" si="21">IF(F64=0,"",F64*(1+G64))</f>
        <v>55.000000000000007</v>
      </c>
      <c r="I64" s="61" t="s">
        <v>79</v>
      </c>
      <c r="J64" s="48">
        <v>56.3</v>
      </c>
      <c r="K64" s="48">
        <v>22.52</v>
      </c>
      <c r="L64" s="49">
        <f t="shared" si="18"/>
        <v>3096.5000000000005</v>
      </c>
      <c r="M64" s="49">
        <f t="shared" si="19"/>
        <v>1238.6000000000001</v>
      </c>
      <c r="N64" s="49">
        <f t="shared" si="20"/>
        <v>4335.1000000000004</v>
      </c>
      <c r="O64" s="51"/>
      <c r="P64" s="4"/>
    </row>
    <row r="65" spans="1:16" s="5" customFormat="1" x14ac:dyDescent="0.2">
      <c r="A65" s="50">
        <f>IF(I65&lt;&gt;"",1+MAX($A$40:A64),"")</f>
        <v>21</v>
      </c>
      <c r="B65" s="42"/>
      <c r="C65" s="42"/>
      <c r="D65" s="43"/>
      <c r="E65" s="63" t="s">
        <v>94</v>
      </c>
      <c r="F65" s="60">
        <v>75</v>
      </c>
      <c r="G65" s="52">
        <v>0.1</v>
      </c>
      <c r="H65" s="46">
        <f t="shared" si="21"/>
        <v>82.5</v>
      </c>
      <c r="I65" s="61" t="s">
        <v>79</v>
      </c>
      <c r="J65" s="48">
        <v>70.14</v>
      </c>
      <c r="K65" s="48">
        <v>28.056000000000001</v>
      </c>
      <c r="L65" s="49">
        <f t="shared" si="18"/>
        <v>5786.55</v>
      </c>
      <c r="M65" s="49">
        <f t="shared" si="19"/>
        <v>2314.62</v>
      </c>
      <c r="N65" s="49">
        <f t="shared" si="20"/>
        <v>8101.17</v>
      </c>
      <c r="O65" s="51"/>
      <c r="P65" s="4"/>
    </row>
    <row r="66" spans="1:16" s="5" customFormat="1" x14ac:dyDescent="0.2">
      <c r="A66" s="50">
        <f>IF(I66&lt;&gt;"",1+MAX($A$40:A65),"")</f>
        <v>22</v>
      </c>
      <c r="B66" s="42"/>
      <c r="C66" s="42"/>
      <c r="D66" s="43"/>
      <c r="E66" s="63" t="s">
        <v>95</v>
      </c>
      <c r="F66" s="60">
        <v>325</v>
      </c>
      <c r="G66" s="52">
        <v>0.1</v>
      </c>
      <c r="H66" s="46">
        <f t="shared" si="21"/>
        <v>357.50000000000006</v>
      </c>
      <c r="I66" s="61" t="s">
        <v>79</v>
      </c>
      <c r="J66" s="48">
        <v>56.3</v>
      </c>
      <c r="K66" s="48">
        <v>22.52</v>
      </c>
      <c r="L66" s="49">
        <f t="shared" si="18"/>
        <v>20127.250000000004</v>
      </c>
      <c r="M66" s="49">
        <f t="shared" si="19"/>
        <v>8050.9000000000015</v>
      </c>
      <c r="N66" s="49">
        <f t="shared" si="20"/>
        <v>28178.150000000005</v>
      </c>
      <c r="O66" s="51"/>
      <c r="P66" s="4"/>
    </row>
    <row r="67" spans="1:16" s="5" customFormat="1" x14ac:dyDescent="0.2">
      <c r="A67" s="50">
        <f>IF(I67&lt;&gt;"",1+MAX($A$40:A66),"")</f>
        <v>23</v>
      </c>
      <c r="B67" s="42"/>
      <c r="C67" s="42"/>
      <c r="D67" s="43"/>
      <c r="E67" s="63" t="s">
        <v>96</v>
      </c>
      <c r="F67" s="60">
        <v>120</v>
      </c>
      <c r="G67" s="52">
        <v>0.1</v>
      </c>
      <c r="H67" s="46">
        <f t="shared" si="21"/>
        <v>132</v>
      </c>
      <c r="I67" s="61" t="s">
        <v>79</v>
      </c>
      <c r="J67" s="48">
        <v>58.6</v>
      </c>
      <c r="K67" s="48">
        <v>23.44</v>
      </c>
      <c r="L67" s="49">
        <f t="shared" si="18"/>
        <v>7735.2</v>
      </c>
      <c r="M67" s="49">
        <f t="shared" si="19"/>
        <v>3094.0800000000004</v>
      </c>
      <c r="N67" s="49">
        <f t="shared" si="20"/>
        <v>10829.28</v>
      </c>
      <c r="O67" s="51"/>
      <c r="P67" s="4"/>
    </row>
    <row r="68" spans="1:16" s="5" customFormat="1" x14ac:dyDescent="0.2">
      <c r="A68" s="50" t="str">
        <f>IF(I68&lt;&gt;"",1+MAX($A$40:A67),"")</f>
        <v/>
      </c>
      <c r="B68" s="42"/>
      <c r="C68" s="42"/>
      <c r="D68" s="43"/>
      <c r="E68" s="108" t="s">
        <v>97</v>
      </c>
      <c r="F68" s="60"/>
      <c r="G68" s="60"/>
      <c r="H68" s="60"/>
      <c r="I68" s="61"/>
      <c r="J68" s="48"/>
      <c r="K68" s="48"/>
      <c r="L68" s="49" t="str">
        <f t="shared" si="18"/>
        <v/>
      </c>
      <c r="M68" s="49" t="str">
        <f t="shared" si="19"/>
        <v/>
      </c>
      <c r="N68" s="49" t="str">
        <f t="shared" si="20"/>
        <v/>
      </c>
      <c r="O68" s="51"/>
      <c r="P68" s="4"/>
    </row>
    <row r="69" spans="1:16" s="5" customFormat="1" x14ac:dyDescent="0.2">
      <c r="A69" s="50">
        <f>IF(I69&lt;&gt;"",1+MAX($A$40:A68),"")</f>
        <v>24</v>
      </c>
      <c r="B69" s="42"/>
      <c r="C69" s="42"/>
      <c r="D69" s="43"/>
      <c r="E69" s="63" t="s">
        <v>98</v>
      </c>
      <c r="F69" s="60">
        <v>6</v>
      </c>
      <c r="G69" s="52">
        <f t="shared" ref="G69:G72" si="22">IF(F69=0,"",0)</f>
        <v>0</v>
      </c>
      <c r="H69" s="46">
        <f t="shared" ref="H69:H72" si="23">IF(F69=0,"",F69*(1+G69))</f>
        <v>6</v>
      </c>
      <c r="I69" s="61" t="s">
        <v>80</v>
      </c>
      <c r="J69" s="48">
        <v>148</v>
      </c>
      <c r="K69" s="48">
        <v>59.2</v>
      </c>
      <c r="L69" s="49">
        <f t="shared" si="18"/>
        <v>888</v>
      </c>
      <c r="M69" s="49">
        <f t="shared" si="19"/>
        <v>355.20000000000005</v>
      </c>
      <c r="N69" s="49">
        <f t="shared" si="20"/>
        <v>1243.2</v>
      </c>
      <c r="O69" s="51"/>
      <c r="P69" s="4"/>
    </row>
    <row r="70" spans="1:16" s="5" customFormat="1" x14ac:dyDescent="0.2">
      <c r="A70" s="50">
        <f>IF(I70&lt;&gt;"",1+MAX($A$40:A69),"")</f>
        <v>25</v>
      </c>
      <c r="B70" s="42"/>
      <c r="C70" s="42"/>
      <c r="D70" s="43"/>
      <c r="E70" s="63" t="s">
        <v>99</v>
      </c>
      <c r="F70" s="60">
        <v>6</v>
      </c>
      <c r="G70" s="52">
        <f t="shared" si="22"/>
        <v>0</v>
      </c>
      <c r="H70" s="46">
        <f t="shared" si="23"/>
        <v>6</v>
      </c>
      <c r="I70" s="61" t="s">
        <v>80</v>
      </c>
      <c r="J70" s="48">
        <v>162</v>
      </c>
      <c r="K70" s="48">
        <v>64.8</v>
      </c>
      <c r="L70" s="49">
        <f t="shared" si="18"/>
        <v>972</v>
      </c>
      <c r="M70" s="49">
        <f t="shared" si="19"/>
        <v>388.79999999999995</v>
      </c>
      <c r="N70" s="49">
        <f t="shared" si="20"/>
        <v>1360.8</v>
      </c>
      <c r="O70" s="51"/>
      <c r="P70" s="4"/>
    </row>
    <row r="71" spans="1:16" s="5" customFormat="1" x14ac:dyDescent="0.2">
      <c r="A71" s="50">
        <f>IF(I71&lt;&gt;"",1+MAX($A$40:A70),"")</f>
        <v>26</v>
      </c>
      <c r="B71" s="42"/>
      <c r="C71" s="42"/>
      <c r="D71" s="43"/>
      <c r="E71" s="63" t="s">
        <v>100</v>
      </c>
      <c r="F71" s="60">
        <v>3</v>
      </c>
      <c r="G71" s="52">
        <f t="shared" si="22"/>
        <v>0</v>
      </c>
      <c r="H71" s="46">
        <f t="shared" si="23"/>
        <v>3</v>
      </c>
      <c r="I71" s="61" t="s">
        <v>80</v>
      </c>
      <c r="J71" s="48">
        <v>175</v>
      </c>
      <c r="K71" s="48">
        <v>70</v>
      </c>
      <c r="L71" s="49">
        <f t="shared" si="18"/>
        <v>525</v>
      </c>
      <c r="M71" s="49">
        <f t="shared" si="19"/>
        <v>210</v>
      </c>
      <c r="N71" s="49">
        <f t="shared" si="20"/>
        <v>735</v>
      </c>
      <c r="O71" s="51"/>
      <c r="P71" s="4"/>
    </row>
    <row r="72" spans="1:16" s="5" customFormat="1" x14ac:dyDescent="0.2">
      <c r="A72" s="50">
        <f>IF(I72&lt;&gt;"",1+MAX($A$40:A71),"")</f>
        <v>27</v>
      </c>
      <c r="B72" s="42"/>
      <c r="C72" s="42"/>
      <c r="D72" s="43"/>
      <c r="E72" s="63" t="s">
        <v>101</v>
      </c>
      <c r="F72" s="60">
        <v>2</v>
      </c>
      <c r="G72" s="52">
        <f t="shared" si="22"/>
        <v>0</v>
      </c>
      <c r="H72" s="46">
        <f t="shared" si="23"/>
        <v>2</v>
      </c>
      <c r="I72" s="61" t="s">
        <v>80</v>
      </c>
      <c r="J72" s="48">
        <v>145</v>
      </c>
      <c r="K72" s="48">
        <v>58</v>
      </c>
      <c r="L72" s="49">
        <f t="shared" si="18"/>
        <v>290</v>
      </c>
      <c r="M72" s="49">
        <f t="shared" si="19"/>
        <v>116</v>
      </c>
      <c r="N72" s="49">
        <f t="shared" si="20"/>
        <v>406</v>
      </c>
      <c r="O72" s="51"/>
      <c r="P72" s="4"/>
    </row>
    <row r="73" spans="1:16" s="5" customFormat="1" x14ac:dyDescent="0.2">
      <c r="A73" s="50" t="str">
        <f>IF(I73&lt;&gt;"",1+MAX($A$40:A72),"")</f>
        <v/>
      </c>
      <c r="B73" s="42"/>
      <c r="C73" s="42"/>
      <c r="D73" s="43"/>
      <c r="E73" s="108" t="s">
        <v>102</v>
      </c>
      <c r="F73" s="60"/>
      <c r="G73" s="60"/>
      <c r="H73" s="60"/>
      <c r="I73" s="61"/>
      <c r="J73" s="48"/>
      <c r="K73" s="48"/>
      <c r="L73" s="49" t="str">
        <f t="shared" si="18"/>
        <v/>
      </c>
      <c r="M73" s="49" t="str">
        <f t="shared" si="19"/>
        <v/>
      </c>
      <c r="N73" s="49" t="str">
        <f t="shared" si="20"/>
        <v/>
      </c>
      <c r="O73" s="51"/>
      <c r="P73" s="4"/>
    </row>
    <row r="74" spans="1:16" s="5" customFormat="1" x14ac:dyDescent="0.2">
      <c r="A74" s="50">
        <f>IF(I74&lt;&gt;"",1+MAX($A$40:A73),"")</f>
        <v>28</v>
      </c>
      <c r="B74" s="42"/>
      <c r="C74" s="42"/>
      <c r="D74" s="43"/>
      <c r="E74" s="63" t="s">
        <v>103</v>
      </c>
      <c r="F74" s="62">
        <v>1177.07</v>
      </c>
      <c r="G74" s="52">
        <v>0.1</v>
      </c>
      <c r="H74" s="46">
        <f t="shared" ref="H74:H75" si="24">IF(F74=0,"",F74*(1+G74))</f>
        <v>1294.777</v>
      </c>
      <c r="I74" s="61" t="s">
        <v>79</v>
      </c>
      <c r="J74" s="48">
        <v>9.6</v>
      </c>
      <c r="K74" s="48">
        <v>3.84</v>
      </c>
      <c r="L74" s="49">
        <f t="shared" si="18"/>
        <v>12429.859200000001</v>
      </c>
      <c r="M74" s="49">
        <f t="shared" si="19"/>
        <v>4971.9436800000003</v>
      </c>
      <c r="N74" s="49">
        <f t="shared" si="20"/>
        <v>17401.802880000003</v>
      </c>
      <c r="O74" s="51"/>
      <c r="P74" s="4"/>
    </row>
    <row r="75" spans="1:16" s="5" customFormat="1" x14ac:dyDescent="0.2">
      <c r="A75" s="50">
        <f>IF(I75&lt;&gt;"",1+MAX($A$40:A74),"")</f>
        <v>29</v>
      </c>
      <c r="B75" s="42"/>
      <c r="C75" s="42"/>
      <c r="D75" s="43"/>
      <c r="E75" s="63" t="s">
        <v>104</v>
      </c>
      <c r="F75" s="62">
        <v>6389.27</v>
      </c>
      <c r="G75" s="52">
        <v>0.1</v>
      </c>
      <c r="H75" s="46">
        <f t="shared" si="24"/>
        <v>7028.197000000001</v>
      </c>
      <c r="I75" s="61" t="s">
        <v>78</v>
      </c>
      <c r="J75" s="48">
        <v>3.8</v>
      </c>
      <c r="K75" s="48">
        <v>1.52</v>
      </c>
      <c r="L75" s="49">
        <f t="shared" si="18"/>
        <v>26707.148600000004</v>
      </c>
      <c r="M75" s="49">
        <f t="shared" si="19"/>
        <v>10682.859440000002</v>
      </c>
      <c r="N75" s="49">
        <f t="shared" si="20"/>
        <v>37390.008040000008</v>
      </c>
      <c r="O75" s="51"/>
      <c r="P75" s="4"/>
    </row>
    <row r="76" spans="1:16" s="5" customFormat="1" x14ac:dyDescent="0.2">
      <c r="A76" s="50" t="str">
        <f>IF(I76&lt;&gt;"",1+MAX($A$40:A75),"")</f>
        <v/>
      </c>
      <c r="B76" s="42"/>
      <c r="C76" s="42"/>
      <c r="D76" s="43"/>
      <c r="E76" s="108" t="s">
        <v>105</v>
      </c>
      <c r="F76" s="60"/>
      <c r="G76" s="60"/>
      <c r="H76" s="60"/>
      <c r="I76" s="61"/>
      <c r="J76" s="48"/>
      <c r="K76" s="48"/>
      <c r="L76" s="49" t="str">
        <f t="shared" si="18"/>
        <v/>
      </c>
      <c r="M76" s="49" t="str">
        <f t="shared" si="19"/>
        <v/>
      </c>
      <c r="N76" s="49" t="str">
        <f t="shared" si="20"/>
        <v/>
      </c>
      <c r="O76" s="51"/>
      <c r="P76" s="4"/>
    </row>
    <row r="77" spans="1:16" s="5" customFormat="1" x14ac:dyDescent="0.2">
      <c r="A77" s="50">
        <f>IF(I77&lt;&gt;"",1+MAX($A$40:A76),"")</f>
        <v>30</v>
      </c>
      <c r="B77" s="42"/>
      <c r="C77" s="42"/>
      <c r="D77" s="43"/>
      <c r="E77" s="63" t="s">
        <v>106</v>
      </c>
      <c r="F77" s="60">
        <v>24</v>
      </c>
      <c r="G77" s="52">
        <v>0.1</v>
      </c>
      <c r="H77" s="46">
        <f t="shared" ref="H77:H85" si="25">IF(F77=0,"",F77*(1+G77))</f>
        <v>26.400000000000002</v>
      </c>
      <c r="I77" s="61" t="s">
        <v>79</v>
      </c>
      <c r="J77" s="48">
        <v>38.200000000000003</v>
      </c>
      <c r="K77" s="48">
        <v>15.280000000000001</v>
      </c>
      <c r="L77" s="49">
        <f t="shared" si="18"/>
        <v>1008.4800000000001</v>
      </c>
      <c r="M77" s="49">
        <f t="shared" si="19"/>
        <v>403.39200000000005</v>
      </c>
      <c r="N77" s="49">
        <f t="shared" si="20"/>
        <v>1411.8720000000003</v>
      </c>
      <c r="O77" s="51"/>
      <c r="P77" s="4"/>
    </row>
    <row r="78" spans="1:16" s="5" customFormat="1" x14ac:dyDescent="0.2">
      <c r="A78" s="50">
        <f>IF(I78&lt;&gt;"",1+MAX($A$40:A77),"")</f>
        <v>31</v>
      </c>
      <c r="B78" s="42"/>
      <c r="C78" s="42"/>
      <c r="D78" s="43"/>
      <c r="E78" s="63" t="s">
        <v>107</v>
      </c>
      <c r="F78" s="62">
        <v>180</v>
      </c>
      <c r="G78" s="52">
        <v>0.1</v>
      </c>
      <c r="H78" s="46">
        <f t="shared" si="25"/>
        <v>198.00000000000003</v>
      </c>
      <c r="I78" s="61" t="s">
        <v>79</v>
      </c>
      <c r="J78" s="48">
        <v>34.112000000000002</v>
      </c>
      <c r="K78" s="48">
        <v>13.644800000000002</v>
      </c>
      <c r="L78" s="49">
        <f t="shared" si="18"/>
        <v>6754.1760000000013</v>
      </c>
      <c r="M78" s="49">
        <f t="shared" si="19"/>
        <v>2701.6704000000009</v>
      </c>
      <c r="N78" s="49">
        <f t="shared" si="20"/>
        <v>9455.8464000000022</v>
      </c>
      <c r="O78" s="51"/>
      <c r="P78" s="4"/>
    </row>
    <row r="79" spans="1:16" s="5" customFormat="1" x14ac:dyDescent="0.2">
      <c r="A79" s="50">
        <f>IF(I79&lt;&gt;"",1+MAX($A$40:A78),"")</f>
        <v>32</v>
      </c>
      <c r="B79" s="42"/>
      <c r="C79" s="42"/>
      <c r="D79" s="43"/>
      <c r="E79" s="63" t="s">
        <v>108</v>
      </c>
      <c r="F79" s="62">
        <v>197.45400000000001</v>
      </c>
      <c r="G79" s="52">
        <v>0.1</v>
      </c>
      <c r="H79" s="46">
        <f t="shared" si="25"/>
        <v>217.19940000000003</v>
      </c>
      <c r="I79" s="61" t="s">
        <v>79</v>
      </c>
      <c r="J79" s="48">
        <v>28.66</v>
      </c>
      <c r="K79" s="48">
        <v>11.464</v>
      </c>
      <c r="L79" s="49">
        <f t="shared" si="18"/>
        <v>6224.9348040000004</v>
      </c>
      <c r="M79" s="49">
        <f t="shared" si="19"/>
        <v>2489.9739216000003</v>
      </c>
      <c r="N79" s="49">
        <f t="shared" si="20"/>
        <v>8714.9087256000003</v>
      </c>
      <c r="O79" s="51"/>
      <c r="P79" s="4"/>
    </row>
    <row r="80" spans="1:16" s="5" customFormat="1" x14ac:dyDescent="0.2">
      <c r="A80" s="50">
        <f>IF(I80&lt;&gt;"",1+MAX($A$40:A79),"")</f>
        <v>33</v>
      </c>
      <c r="B80" s="42"/>
      <c r="C80" s="42"/>
      <c r="D80" s="43"/>
      <c r="E80" s="63" t="s">
        <v>109</v>
      </c>
      <c r="F80" s="62">
        <v>141.39000000000001</v>
      </c>
      <c r="G80" s="52">
        <v>0.1</v>
      </c>
      <c r="H80" s="46">
        <f t="shared" si="25"/>
        <v>155.52900000000002</v>
      </c>
      <c r="I80" s="61" t="s">
        <v>79</v>
      </c>
      <c r="J80" s="48">
        <v>60.3</v>
      </c>
      <c r="K80" s="48">
        <v>24.12</v>
      </c>
      <c r="L80" s="49">
        <f t="shared" si="18"/>
        <v>9378.3987000000016</v>
      </c>
      <c r="M80" s="49">
        <f t="shared" si="19"/>
        <v>3751.3594800000005</v>
      </c>
      <c r="N80" s="49">
        <f t="shared" si="20"/>
        <v>13129.758180000003</v>
      </c>
      <c r="O80" s="51"/>
      <c r="P80" s="4"/>
    </row>
    <row r="81" spans="1:16" s="5" customFormat="1" x14ac:dyDescent="0.2">
      <c r="A81" s="50">
        <f>IF(I81&lt;&gt;"",1+MAX($A$40:A80),"")</f>
        <v>34</v>
      </c>
      <c r="B81" s="42"/>
      <c r="C81" s="42"/>
      <c r="D81" s="43"/>
      <c r="E81" s="63" t="s">
        <v>110</v>
      </c>
      <c r="F81" s="60">
        <v>48</v>
      </c>
      <c r="G81" s="52">
        <v>0.1</v>
      </c>
      <c r="H81" s="46">
        <f t="shared" si="25"/>
        <v>52.800000000000004</v>
      </c>
      <c r="I81" s="61" t="s">
        <v>79</v>
      </c>
      <c r="J81" s="48">
        <v>60.3</v>
      </c>
      <c r="K81" s="48">
        <v>24.12</v>
      </c>
      <c r="L81" s="49">
        <f t="shared" si="18"/>
        <v>3183.84</v>
      </c>
      <c r="M81" s="49">
        <f t="shared" si="19"/>
        <v>1273.5360000000001</v>
      </c>
      <c r="N81" s="49">
        <f t="shared" si="20"/>
        <v>4457.3760000000002</v>
      </c>
      <c r="O81" s="51"/>
      <c r="P81" s="4"/>
    </row>
    <row r="82" spans="1:16" s="5" customFormat="1" x14ac:dyDescent="0.2">
      <c r="A82" s="50">
        <f>IF(I82&lt;&gt;"",1+MAX($A$40:A81),"")</f>
        <v>35</v>
      </c>
      <c r="B82" s="42"/>
      <c r="C82" s="42"/>
      <c r="D82" s="43"/>
      <c r="E82" s="63" t="s">
        <v>111</v>
      </c>
      <c r="F82" s="62">
        <v>609.24599999999998</v>
      </c>
      <c r="G82" s="52">
        <v>0.1</v>
      </c>
      <c r="H82" s="46">
        <f t="shared" si="25"/>
        <v>670.17060000000004</v>
      </c>
      <c r="I82" s="61" t="s">
        <v>79</v>
      </c>
      <c r="J82" s="48">
        <v>28.9</v>
      </c>
      <c r="K82" s="48">
        <v>11.56</v>
      </c>
      <c r="L82" s="49">
        <f t="shared" si="18"/>
        <v>19367.930339999999</v>
      </c>
      <c r="M82" s="49">
        <f t="shared" si="19"/>
        <v>7747.172136000001</v>
      </c>
      <c r="N82" s="49">
        <f t="shared" si="20"/>
        <v>27115.102476</v>
      </c>
      <c r="O82" s="51"/>
      <c r="P82" s="4"/>
    </row>
    <row r="83" spans="1:16" s="5" customFormat="1" x14ac:dyDescent="0.2">
      <c r="A83" s="50">
        <f>IF(I83&lt;&gt;"",1+MAX($A$40:A82),"")</f>
        <v>36</v>
      </c>
      <c r="B83" s="42"/>
      <c r="C83" s="42"/>
      <c r="D83" s="43"/>
      <c r="E83" s="63" t="s">
        <v>112</v>
      </c>
      <c r="F83" s="62">
        <v>157.99779600000002</v>
      </c>
      <c r="G83" s="52">
        <v>0.1</v>
      </c>
      <c r="H83" s="46">
        <f t="shared" si="25"/>
        <v>173.79757560000004</v>
      </c>
      <c r="I83" s="61" t="s">
        <v>79</v>
      </c>
      <c r="J83" s="48">
        <v>28.9</v>
      </c>
      <c r="K83" s="48">
        <v>11.56</v>
      </c>
      <c r="L83" s="49">
        <f t="shared" si="18"/>
        <v>5022.7499348400006</v>
      </c>
      <c r="M83" s="49">
        <f t="shared" si="19"/>
        <v>2009.0999739360007</v>
      </c>
      <c r="N83" s="49">
        <f t="shared" si="20"/>
        <v>7031.849908776001</v>
      </c>
      <c r="O83" s="51"/>
      <c r="P83" s="4"/>
    </row>
    <row r="84" spans="1:16" s="5" customFormat="1" x14ac:dyDescent="0.2">
      <c r="A84" s="50">
        <f>IF(I84&lt;&gt;"",1+MAX($A$40:A83),"")</f>
        <v>37</v>
      </c>
      <c r="B84" s="42"/>
      <c r="C84" s="42"/>
      <c r="D84" s="43"/>
      <c r="E84" s="63" t="s">
        <v>113</v>
      </c>
      <c r="F84" s="62">
        <v>338.47</v>
      </c>
      <c r="G84" s="52">
        <v>0.1</v>
      </c>
      <c r="H84" s="46">
        <f t="shared" si="25"/>
        <v>372.31700000000006</v>
      </c>
      <c r="I84" s="61" t="s">
        <v>79</v>
      </c>
      <c r="J84" s="48">
        <v>28.9</v>
      </c>
      <c r="K84" s="48">
        <v>11.56</v>
      </c>
      <c r="L84" s="49">
        <f t="shared" si="18"/>
        <v>10759.961300000001</v>
      </c>
      <c r="M84" s="49">
        <f t="shared" si="19"/>
        <v>4303.9845200000009</v>
      </c>
      <c r="N84" s="49">
        <f t="shared" si="20"/>
        <v>15063.945820000001</v>
      </c>
      <c r="O84" s="51"/>
      <c r="P84" s="4"/>
    </row>
    <row r="85" spans="1:16" s="5" customFormat="1" x14ac:dyDescent="0.2">
      <c r="A85" s="50">
        <f>IF(I85&lt;&gt;"",1+MAX($A$40:A84),"")</f>
        <v>38</v>
      </c>
      <c r="B85" s="42"/>
      <c r="C85" s="42"/>
      <c r="D85" s="43"/>
      <c r="E85" s="63" t="s">
        <v>114</v>
      </c>
      <c r="F85" s="62">
        <v>126.74400000000001</v>
      </c>
      <c r="G85" s="52">
        <v>0.1</v>
      </c>
      <c r="H85" s="46">
        <f t="shared" si="25"/>
        <v>139.41840000000002</v>
      </c>
      <c r="I85" s="61" t="s">
        <v>79</v>
      </c>
      <c r="J85" s="48">
        <v>25.12</v>
      </c>
      <c r="K85" s="48">
        <v>10.048000000000002</v>
      </c>
      <c r="L85" s="49">
        <f t="shared" si="18"/>
        <v>3502.1902080000004</v>
      </c>
      <c r="M85" s="49">
        <f t="shared" si="19"/>
        <v>1400.8760832000005</v>
      </c>
      <c r="N85" s="49">
        <f t="shared" si="20"/>
        <v>4903.0662912000007</v>
      </c>
      <c r="O85" s="51"/>
      <c r="P85" s="4"/>
    </row>
    <row r="86" spans="1:16" s="5" customFormat="1" x14ac:dyDescent="0.2">
      <c r="A86" s="50" t="str">
        <f>IF(I86&lt;&gt;"",1+MAX($A$40:A85),"")</f>
        <v/>
      </c>
      <c r="B86" s="42"/>
      <c r="C86" s="42"/>
      <c r="D86" s="43"/>
      <c r="E86" s="108" t="s">
        <v>115</v>
      </c>
      <c r="F86" s="60"/>
      <c r="G86" s="60"/>
      <c r="H86" s="60"/>
      <c r="I86" s="61"/>
      <c r="J86" s="48"/>
      <c r="K86" s="48"/>
      <c r="L86" s="49" t="str">
        <f t="shared" si="15"/>
        <v/>
      </c>
      <c r="M86" s="49" t="str">
        <f t="shared" si="16"/>
        <v/>
      </c>
      <c r="N86" s="49" t="str">
        <f t="shared" si="17"/>
        <v/>
      </c>
      <c r="O86" s="51"/>
      <c r="P86" s="4"/>
    </row>
    <row r="87" spans="1:16" s="5" customFormat="1" x14ac:dyDescent="0.2">
      <c r="A87" s="50">
        <f>IF(I87&lt;&gt;"",1+MAX($A$40:A86),"")</f>
        <v>39</v>
      </c>
      <c r="B87" s="42"/>
      <c r="C87" s="42"/>
      <c r="D87" s="43"/>
      <c r="E87" s="63" t="s">
        <v>116</v>
      </c>
      <c r="F87" s="62">
        <v>336.35</v>
      </c>
      <c r="G87" s="52">
        <v>0.1</v>
      </c>
      <c r="H87" s="46">
        <f t="shared" ref="H87:H89" si="26">IF(F87=0,"",F87*(1+G87))</f>
        <v>369.98500000000007</v>
      </c>
      <c r="I87" s="61" t="s">
        <v>79</v>
      </c>
      <c r="J87" s="48">
        <v>28.9</v>
      </c>
      <c r="K87" s="48">
        <v>11.56</v>
      </c>
      <c r="L87" s="49">
        <f t="shared" si="15"/>
        <v>10692.566500000001</v>
      </c>
      <c r="M87" s="49">
        <f t="shared" si="16"/>
        <v>4277.0266000000011</v>
      </c>
      <c r="N87" s="49">
        <f t="shared" si="17"/>
        <v>14969.593100000002</v>
      </c>
      <c r="O87" s="51"/>
      <c r="P87" s="4"/>
    </row>
    <row r="88" spans="1:16" s="5" customFormat="1" x14ac:dyDescent="0.2">
      <c r="A88" s="50">
        <f>IF(I88&lt;&gt;"",1+MAX($A$40:A87),"")</f>
        <v>40</v>
      </c>
      <c r="B88" s="42"/>
      <c r="C88" s="42"/>
      <c r="D88" s="43"/>
      <c r="E88" s="63" t="s">
        <v>117</v>
      </c>
      <c r="F88" s="62">
        <v>48</v>
      </c>
      <c r="G88" s="52">
        <v>0.1</v>
      </c>
      <c r="H88" s="46">
        <f t="shared" si="26"/>
        <v>52.800000000000004</v>
      </c>
      <c r="I88" s="61" t="s">
        <v>79</v>
      </c>
      <c r="J88" s="48">
        <v>32.6</v>
      </c>
      <c r="K88" s="48">
        <v>13.040000000000001</v>
      </c>
      <c r="L88" s="49">
        <f t="shared" si="15"/>
        <v>1721.2800000000002</v>
      </c>
      <c r="M88" s="49">
        <f t="shared" si="16"/>
        <v>688.51200000000006</v>
      </c>
      <c r="N88" s="49">
        <f t="shared" si="17"/>
        <v>2409.7920000000004</v>
      </c>
      <c r="O88" s="51"/>
      <c r="P88" s="4"/>
    </row>
    <row r="89" spans="1:16" s="5" customFormat="1" x14ac:dyDescent="0.2">
      <c r="A89" s="50">
        <f>IF(I89&lt;&gt;"",1+MAX($A$40:A88),"")</f>
        <v>41</v>
      </c>
      <c r="B89" s="42"/>
      <c r="C89" s="42"/>
      <c r="D89" s="43"/>
      <c r="E89" s="63" t="s">
        <v>118</v>
      </c>
      <c r="F89" s="62">
        <v>6</v>
      </c>
      <c r="G89" s="52">
        <f t="shared" ref="G89" si="27">IF(F89=0,"",0)</f>
        <v>0</v>
      </c>
      <c r="H89" s="46">
        <f t="shared" si="26"/>
        <v>6</v>
      </c>
      <c r="I89" s="61" t="s">
        <v>80</v>
      </c>
      <c r="J89" s="48">
        <v>60</v>
      </c>
      <c r="K89" s="48">
        <v>24</v>
      </c>
      <c r="L89" s="49">
        <f t="shared" si="15"/>
        <v>360</v>
      </c>
      <c r="M89" s="49">
        <f t="shared" si="16"/>
        <v>144</v>
      </c>
      <c r="N89" s="49">
        <f t="shared" si="17"/>
        <v>504</v>
      </c>
      <c r="O89" s="51"/>
      <c r="P89" s="4"/>
    </row>
    <row r="90" spans="1:16" s="5" customFormat="1" x14ac:dyDescent="0.2">
      <c r="A90" s="50" t="str">
        <f>IF(I90&lt;&gt;"",1+MAX($A$40:A89),"")</f>
        <v/>
      </c>
      <c r="B90" s="42"/>
      <c r="C90" s="42"/>
      <c r="D90" s="43"/>
      <c r="E90" s="108" t="s">
        <v>119</v>
      </c>
      <c r="F90" s="60"/>
      <c r="G90" s="60"/>
      <c r="H90" s="60"/>
      <c r="I90" s="61"/>
      <c r="J90" s="48"/>
      <c r="K90" s="48"/>
      <c r="L90" s="49" t="str">
        <f t="shared" si="15"/>
        <v/>
      </c>
      <c r="M90" s="49" t="str">
        <f t="shared" si="16"/>
        <v/>
      </c>
      <c r="N90" s="49" t="str">
        <f t="shared" si="17"/>
        <v/>
      </c>
      <c r="O90" s="51"/>
      <c r="P90" s="4"/>
    </row>
    <row r="91" spans="1:16" s="5" customFormat="1" x14ac:dyDescent="0.2">
      <c r="A91" s="50">
        <f>IF(I91&lt;&gt;"",1+MAX($A$40:A90),"")</f>
        <v>42</v>
      </c>
      <c r="B91" s="42"/>
      <c r="C91" s="42"/>
      <c r="D91" s="43"/>
      <c r="E91" s="63" t="s">
        <v>120</v>
      </c>
      <c r="F91" s="60">
        <v>108</v>
      </c>
      <c r="G91" s="52">
        <f t="shared" ref="G91:G94" si="28">IF(F91=0,"",0)</f>
        <v>0</v>
      </c>
      <c r="H91" s="46">
        <f t="shared" ref="H91:H94" si="29">IF(F91=0,"",F91*(1+G91))</f>
        <v>108</v>
      </c>
      <c r="I91" s="61" t="s">
        <v>80</v>
      </c>
      <c r="J91" s="48">
        <v>22</v>
      </c>
      <c r="K91" s="48">
        <v>8.8000000000000007</v>
      </c>
      <c r="L91" s="49">
        <f t="shared" si="15"/>
        <v>2376</v>
      </c>
      <c r="M91" s="49">
        <f t="shared" si="16"/>
        <v>950.40000000000009</v>
      </c>
      <c r="N91" s="49">
        <f t="shared" si="17"/>
        <v>3326.4</v>
      </c>
      <c r="O91" s="51"/>
      <c r="P91" s="4"/>
    </row>
    <row r="92" spans="1:16" s="5" customFormat="1" x14ac:dyDescent="0.2">
      <c r="A92" s="50">
        <f>IF(I92&lt;&gt;"",1+MAX($A$40:A91),"")</f>
        <v>43</v>
      </c>
      <c r="B92" s="42"/>
      <c r="C92" s="42"/>
      <c r="D92" s="43"/>
      <c r="E92" s="63" t="s">
        <v>121</v>
      </c>
      <c r="F92" s="60">
        <v>44</v>
      </c>
      <c r="G92" s="52">
        <f t="shared" si="28"/>
        <v>0</v>
      </c>
      <c r="H92" s="46">
        <f t="shared" si="29"/>
        <v>44</v>
      </c>
      <c r="I92" s="61" t="s">
        <v>80</v>
      </c>
      <c r="J92" s="48">
        <v>48</v>
      </c>
      <c r="K92" s="48">
        <v>19.200000000000003</v>
      </c>
      <c r="L92" s="49">
        <f t="shared" ref="L92:L96" si="30">IF(F92=0,"",J92*H92)</f>
        <v>2112</v>
      </c>
      <c r="M92" s="49">
        <f t="shared" ref="M92:M96" si="31">IF(F92=0,"",K92*H92)</f>
        <v>844.80000000000018</v>
      </c>
      <c r="N92" s="49">
        <f t="shared" ref="N92:N96" si="32">IF(F92=0,"",L92+M92)</f>
        <v>2956.8</v>
      </c>
      <c r="O92" s="51"/>
      <c r="P92" s="4"/>
    </row>
    <row r="93" spans="1:16" s="5" customFormat="1" x14ac:dyDescent="0.2">
      <c r="A93" s="50">
        <f>IF(I93&lt;&gt;"",1+MAX($A$40:A92),"")</f>
        <v>44</v>
      </c>
      <c r="B93" s="42"/>
      <c r="C93" s="42"/>
      <c r="D93" s="43"/>
      <c r="E93" s="63" t="s">
        <v>122</v>
      </c>
      <c r="F93" s="62">
        <v>6</v>
      </c>
      <c r="G93" s="52">
        <f t="shared" si="28"/>
        <v>0</v>
      </c>
      <c r="H93" s="46">
        <f t="shared" si="29"/>
        <v>6</v>
      </c>
      <c r="I93" s="61" t="s">
        <v>80</v>
      </c>
      <c r="J93" s="48">
        <v>60</v>
      </c>
      <c r="K93" s="48">
        <v>24</v>
      </c>
      <c r="L93" s="49">
        <f t="shared" si="30"/>
        <v>360</v>
      </c>
      <c r="M93" s="49">
        <f t="shared" si="31"/>
        <v>144</v>
      </c>
      <c r="N93" s="49">
        <f t="shared" si="32"/>
        <v>504</v>
      </c>
      <c r="O93" s="51"/>
      <c r="P93" s="4"/>
    </row>
    <row r="94" spans="1:16" s="5" customFormat="1" x14ac:dyDescent="0.2">
      <c r="A94" s="50">
        <f>IF(I94&lt;&gt;"",1+MAX($A$40:A93),"")</f>
        <v>45</v>
      </c>
      <c r="B94" s="42"/>
      <c r="C94" s="42"/>
      <c r="D94" s="43"/>
      <c r="E94" s="63" t="s">
        <v>123</v>
      </c>
      <c r="F94" s="62">
        <v>6</v>
      </c>
      <c r="G94" s="52">
        <f t="shared" si="28"/>
        <v>0</v>
      </c>
      <c r="H94" s="46">
        <f t="shared" si="29"/>
        <v>6</v>
      </c>
      <c r="I94" s="61" t="s">
        <v>80</v>
      </c>
      <c r="J94" s="48">
        <v>54</v>
      </c>
      <c r="K94" s="48">
        <v>21.6</v>
      </c>
      <c r="L94" s="49">
        <f t="shared" si="30"/>
        <v>324</v>
      </c>
      <c r="M94" s="49">
        <f t="shared" si="31"/>
        <v>129.60000000000002</v>
      </c>
      <c r="N94" s="49">
        <f t="shared" si="32"/>
        <v>453.6</v>
      </c>
      <c r="O94" s="51"/>
      <c r="P94" s="4"/>
    </row>
    <row r="95" spans="1:16" s="5" customFormat="1" x14ac:dyDescent="0.2">
      <c r="A95" s="50" t="str">
        <f>IF(I95&lt;&gt;"",1+MAX($A$40:A94),"")</f>
        <v/>
      </c>
      <c r="B95" s="42"/>
      <c r="C95" s="42"/>
      <c r="D95" s="43"/>
      <c r="E95" s="108" t="s">
        <v>124</v>
      </c>
      <c r="F95" s="60"/>
      <c r="G95" s="60"/>
      <c r="H95" s="60"/>
      <c r="I95" s="61"/>
      <c r="J95" s="48"/>
      <c r="K95" s="48"/>
      <c r="L95" s="49" t="str">
        <f t="shared" si="30"/>
        <v/>
      </c>
      <c r="M95" s="49" t="str">
        <f t="shared" si="31"/>
        <v/>
      </c>
      <c r="N95" s="49" t="str">
        <f t="shared" si="32"/>
        <v/>
      </c>
      <c r="O95" s="51"/>
      <c r="P95" s="4"/>
    </row>
    <row r="96" spans="1:16" s="5" customFormat="1" x14ac:dyDescent="0.2">
      <c r="A96" s="50">
        <f>IF(I96&lt;&gt;"",1+MAX($A$40:A95),"")</f>
        <v>46</v>
      </c>
      <c r="B96" s="42"/>
      <c r="C96" s="42"/>
      <c r="D96" s="43"/>
      <c r="E96" s="63" t="s">
        <v>125</v>
      </c>
      <c r="F96" s="60">
        <v>338</v>
      </c>
      <c r="G96" s="52">
        <v>0.1</v>
      </c>
      <c r="H96" s="46">
        <f t="shared" ref="H96" si="33">IF(F96=0,"",F96*(1+G96))</f>
        <v>371.8</v>
      </c>
      <c r="I96" s="61" t="s">
        <v>79</v>
      </c>
      <c r="J96" s="48">
        <v>45.36</v>
      </c>
      <c r="K96" s="48">
        <v>18.144000000000002</v>
      </c>
      <c r="L96" s="49">
        <f t="shared" si="30"/>
        <v>16864.848000000002</v>
      </c>
      <c r="M96" s="49">
        <f t="shared" si="31"/>
        <v>6745.9392000000007</v>
      </c>
      <c r="N96" s="49">
        <f t="shared" si="32"/>
        <v>23610.787200000002</v>
      </c>
      <c r="O96" s="51"/>
      <c r="P96" s="4"/>
    </row>
    <row r="97" spans="1:23" ht="16.5" thickBot="1" x14ac:dyDescent="0.25">
      <c r="A97" s="120" t="s">
        <v>5</v>
      </c>
      <c r="B97" s="121"/>
      <c r="C97" s="36"/>
      <c r="D97" s="37"/>
      <c r="E97" s="38"/>
      <c r="F97" s="39"/>
      <c r="G97" s="53"/>
      <c r="H97" s="39"/>
      <c r="I97" s="36"/>
      <c r="J97" s="40"/>
      <c r="K97" s="40"/>
      <c r="L97" s="40"/>
      <c r="M97" s="40"/>
      <c r="N97" s="41">
        <f>SUM(N40:N96)</f>
        <v>299114.25022757606</v>
      </c>
      <c r="O97" s="41">
        <f>SUM(O40:O96)</f>
        <v>299114.25022757606</v>
      </c>
      <c r="P97" s="2"/>
      <c r="Q97" s="2"/>
      <c r="R97" s="2"/>
      <c r="S97" s="2"/>
      <c r="T97" s="2"/>
      <c r="U97" s="2"/>
      <c r="V97" s="2"/>
      <c r="W97" s="2"/>
    </row>
    <row r="98" spans="1:23" ht="17.25" thickTop="1" thickBot="1" x14ac:dyDescent="0.25">
      <c r="A98" s="113" t="s">
        <v>8</v>
      </c>
      <c r="B98" s="114"/>
      <c r="C98" s="13"/>
      <c r="D98" s="7"/>
      <c r="E98" s="3"/>
      <c r="F98" s="12"/>
      <c r="G98" s="54"/>
      <c r="H98" s="12"/>
      <c r="I98" s="13"/>
      <c r="J98" s="34">
        <v>0</v>
      </c>
      <c r="K98" s="34"/>
      <c r="L98" s="34"/>
      <c r="M98" s="34"/>
      <c r="N98" s="14">
        <f>N97*J98</f>
        <v>0</v>
      </c>
      <c r="O98" s="15">
        <f>O97*J98</f>
        <v>0</v>
      </c>
      <c r="P98" s="2"/>
      <c r="Q98" s="2"/>
      <c r="R98" s="2"/>
      <c r="S98" s="2"/>
      <c r="T98" s="2"/>
      <c r="U98" s="2"/>
      <c r="V98" s="2"/>
      <c r="W98" s="2"/>
    </row>
    <row r="99" spans="1:23" ht="17.25" thickTop="1" thickBot="1" x14ac:dyDescent="0.25">
      <c r="A99" s="19" t="s">
        <v>7</v>
      </c>
      <c r="B99" s="20"/>
      <c r="C99" s="21"/>
      <c r="D99" s="7"/>
      <c r="E99" s="3"/>
      <c r="F99" s="12"/>
      <c r="G99" s="54"/>
      <c r="H99" s="12"/>
      <c r="I99" s="13"/>
      <c r="J99" s="34">
        <v>0.2</v>
      </c>
      <c r="K99" s="34"/>
      <c r="L99" s="34"/>
      <c r="M99" s="34"/>
      <c r="N99" s="14">
        <f>N97*J99</f>
        <v>59822.850045515217</v>
      </c>
      <c r="O99" s="15">
        <f>O97*J99</f>
        <v>59822.850045515217</v>
      </c>
      <c r="P99" s="2"/>
      <c r="Q99" s="2"/>
      <c r="R99" s="2"/>
      <c r="S99" s="2"/>
      <c r="T99" s="2"/>
      <c r="U99" s="2"/>
      <c r="V99" s="2"/>
      <c r="W99" s="2"/>
    </row>
    <row r="100" spans="1:23" ht="17.25" thickTop="1" thickBot="1" x14ac:dyDescent="0.25">
      <c r="A100" s="113" t="s">
        <v>6</v>
      </c>
      <c r="B100" s="114"/>
      <c r="C100" s="13"/>
      <c r="D100" s="7"/>
      <c r="E100" s="3"/>
      <c r="F100" s="12"/>
      <c r="G100" s="54"/>
      <c r="H100" s="12"/>
      <c r="I100" s="13"/>
      <c r="J100" s="32"/>
      <c r="K100" s="32"/>
      <c r="L100" s="32"/>
      <c r="M100" s="32"/>
      <c r="N100" s="14">
        <f>SUM(N97:N99)</f>
        <v>358937.10027309129</v>
      </c>
      <c r="O100" s="15">
        <f>SUM(O97:O99)</f>
        <v>358937.10027309129</v>
      </c>
    </row>
    <row r="101" spans="1:23" ht="16.5" thickTop="1" x14ac:dyDescent="0.2"/>
  </sheetData>
  <sortState xmlns:xlrd2="http://schemas.microsoft.com/office/spreadsheetml/2017/richdata2" ref="E508:L524">
    <sortCondition ref="E508"/>
  </sortState>
  <mergeCells count="38">
    <mergeCell ref="F5:G5"/>
    <mergeCell ref="F4:G4"/>
    <mergeCell ref="F6:G6"/>
    <mergeCell ref="A1:O1"/>
    <mergeCell ref="A97:B97"/>
    <mergeCell ref="A8:O9"/>
    <mergeCell ref="A37:O38"/>
    <mergeCell ref="N32:O32"/>
    <mergeCell ref="N19:O19"/>
    <mergeCell ref="N11:O11"/>
    <mergeCell ref="N12:O12"/>
    <mergeCell ref="N13:O13"/>
    <mergeCell ref="N14:O14"/>
    <mergeCell ref="N15:O15"/>
    <mergeCell ref="N16:O16"/>
    <mergeCell ref="N17:O17"/>
    <mergeCell ref="A100:B100"/>
    <mergeCell ref="G34:I34"/>
    <mergeCell ref="N33:O33"/>
    <mergeCell ref="N34:O34"/>
    <mergeCell ref="N35:O35"/>
    <mergeCell ref="H33:I33"/>
    <mergeCell ref="H35:I35"/>
    <mergeCell ref="A98:B98"/>
    <mergeCell ref="N10:O10"/>
    <mergeCell ref="N29:O29"/>
    <mergeCell ref="N31:O31"/>
    <mergeCell ref="N24:O24"/>
    <mergeCell ref="N25:O25"/>
    <mergeCell ref="N26:O26"/>
    <mergeCell ref="N27:O27"/>
    <mergeCell ref="N28:O28"/>
    <mergeCell ref="N30:O30"/>
    <mergeCell ref="N18:O18"/>
    <mergeCell ref="N20:O20"/>
    <mergeCell ref="N21:O21"/>
    <mergeCell ref="N22:O22"/>
    <mergeCell ref="N23:O23"/>
  </mergeCells>
  <printOptions horizontalCentered="1"/>
  <pageMargins left="0.43307086614173201" right="0.43307086614173201" top="0.39370078740157499" bottom="0.39370078740157499" header="0.196850393700787" footer="0.196850393700787"/>
  <pageSetup paperSize="9" scale="41" orientation="portrait" r:id="rId1"/>
  <headerFooter>
    <oddFooter>&amp;C&amp;P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EEB7376F-E978-471D-9C30-7252E6748BE0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DETAIL</vt:lpstr>
      <vt:lpstr>DETAIL!Print_Area</vt:lpstr>
      <vt:lpstr>DETAIL!Print_Titles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2013-07-08T09:36:48Z</dcterms:created>
  <dcterms:modified xsi:type="dcterms:W3CDTF">2026-06-09T18:19:34Z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{EEB7376F-E978-471D-9C30-7252E6748BE0}</vt:lpwstr>
  </property>
</Properties>
</file>