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PRIME ESTIMATINGS\Project Samples\Website Samples\"/>
    </mc:Choice>
  </mc:AlternateContent>
  <xr:revisionPtr revIDLastSave="0" documentId="13_ncr:1_{C34E2DD3-E915-4FA9-B256-50A79D6051B3}" xr6:coauthVersionLast="47" xr6:coauthVersionMax="47" xr10:uidLastSave="{00000000-0000-0000-0000-000000000000}"/>
  <bookViews>
    <workbookView xWindow="20370" yWindow="-120" windowWidth="24240" windowHeight="13140" xr2:uid="{00000000-000D-0000-FFFF-FFFF00000000}"/>
  </bookViews>
  <sheets>
    <sheet name="BASEBID" sheetId="11" r:id="rId1"/>
  </sheets>
  <definedNames>
    <definedName name="_xlnm.Print_Area" localSheetId="0">BASEBID!$A$1:$Q$146</definedName>
    <definedName name="_xlnm.Print_Titles" localSheetId="0">BASEBID!$8:$8</definedName>
  </definedNames>
  <calcPr calcId="181029"/>
</workbook>
</file>

<file path=xl/calcChain.xml><?xml version="1.0" encoding="utf-8"?>
<calcChain xmlns="http://schemas.openxmlformats.org/spreadsheetml/2006/main">
  <c r="K29" i="11" l="1"/>
  <c r="M29" i="11"/>
  <c r="N29" i="11"/>
  <c r="O29" i="11"/>
  <c r="P29" i="11" s="1"/>
  <c r="K30" i="11"/>
  <c r="M30" i="11"/>
  <c r="N30" i="11"/>
  <c r="O30" i="11" s="1"/>
  <c r="P30" i="11" s="1"/>
  <c r="K31" i="11"/>
  <c r="M31" i="11"/>
  <c r="O31" i="11" s="1"/>
  <c r="N31" i="11"/>
  <c r="K32" i="11"/>
  <c r="M32" i="11"/>
  <c r="O32" i="11" s="1"/>
  <c r="P32" i="11" s="1"/>
  <c r="N32" i="11"/>
  <c r="K33" i="11"/>
  <c r="M33" i="11"/>
  <c r="O33" i="11" s="1"/>
  <c r="P33" i="11" s="1"/>
  <c r="N33" i="11"/>
  <c r="K34" i="11"/>
  <c r="M34" i="11"/>
  <c r="N34" i="11"/>
  <c r="O34" i="11" s="1"/>
  <c r="P34" i="11" s="1"/>
  <c r="K35" i="11"/>
  <c r="M35" i="11"/>
  <c r="O35" i="11" s="1"/>
  <c r="N35" i="11"/>
  <c r="K36" i="11"/>
  <c r="M36" i="11"/>
  <c r="O36" i="11" s="1"/>
  <c r="N36" i="11"/>
  <c r="K37" i="11"/>
  <c r="M37" i="11"/>
  <c r="O37" i="11" s="1"/>
  <c r="N37" i="11"/>
  <c r="K38" i="11"/>
  <c r="M38" i="11"/>
  <c r="N38" i="11"/>
  <c r="K39" i="11"/>
  <c r="M39" i="11"/>
  <c r="O39" i="11" s="1"/>
  <c r="P39" i="11" s="1"/>
  <c r="N39" i="11"/>
  <c r="K40" i="11"/>
  <c r="M40" i="11"/>
  <c r="O40" i="11" s="1"/>
  <c r="N40" i="11"/>
  <c r="K41" i="11"/>
  <c r="M41" i="11"/>
  <c r="N41" i="11"/>
  <c r="O41" i="11"/>
  <c r="K42" i="11"/>
  <c r="M42" i="11"/>
  <c r="N42" i="11"/>
  <c r="K44" i="11"/>
  <c r="M44" i="11"/>
  <c r="N44" i="11"/>
  <c r="K45" i="11"/>
  <c r="M45" i="11"/>
  <c r="O45" i="11" s="1"/>
  <c r="P45" i="11" s="1"/>
  <c r="N45" i="11"/>
  <c r="K46" i="11"/>
  <c r="M46" i="11"/>
  <c r="O46" i="11" s="1"/>
  <c r="P46" i="11" s="1"/>
  <c r="N46" i="11"/>
  <c r="K47" i="11"/>
  <c r="M47" i="11"/>
  <c r="O47" i="11" s="1"/>
  <c r="N47" i="11"/>
  <c r="K48" i="11"/>
  <c r="M48" i="11"/>
  <c r="N48" i="11"/>
  <c r="K49" i="11"/>
  <c r="M49" i="11"/>
  <c r="O49" i="11" s="1"/>
  <c r="N49" i="11"/>
  <c r="K50" i="11"/>
  <c r="M50" i="11"/>
  <c r="O50" i="11" s="1"/>
  <c r="P50" i="11" s="1"/>
  <c r="N50" i="11"/>
  <c r="K53" i="11"/>
  <c r="M53" i="11"/>
  <c r="O53" i="11" s="1"/>
  <c r="N53" i="11"/>
  <c r="K54" i="11"/>
  <c r="M54" i="11"/>
  <c r="O54" i="11" s="1"/>
  <c r="P54" i="11" s="1"/>
  <c r="N54" i="11"/>
  <c r="K55" i="11"/>
  <c r="M55" i="11"/>
  <c r="O55" i="11" s="1"/>
  <c r="N55" i="11"/>
  <c r="K56" i="11"/>
  <c r="M56" i="11"/>
  <c r="N56" i="11"/>
  <c r="K57" i="11"/>
  <c r="M57" i="11"/>
  <c r="O57" i="11" s="1"/>
  <c r="N57" i="11"/>
  <c r="K58" i="11"/>
  <c r="M58" i="11"/>
  <c r="O58" i="11" s="1"/>
  <c r="P58" i="11" s="1"/>
  <c r="N58" i="11"/>
  <c r="K59" i="11"/>
  <c r="M59" i="11"/>
  <c r="O59" i="11" s="1"/>
  <c r="P59" i="11" s="1"/>
  <c r="N59" i="11"/>
  <c r="K60" i="11"/>
  <c r="M60" i="11"/>
  <c r="O60" i="11" s="1"/>
  <c r="P60" i="11" s="1"/>
  <c r="N60" i="11"/>
  <c r="K61" i="11"/>
  <c r="M61" i="11"/>
  <c r="N61" i="11"/>
  <c r="O61" i="11"/>
  <c r="K62" i="11"/>
  <c r="M62" i="11"/>
  <c r="N62" i="11"/>
  <c r="O62" i="11" s="1"/>
  <c r="K63" i="11"/>
  <c r="M63" i="11"/>
  <c r="O63" i="11" s="1"/>
  <c r="P63" i="11" s="1"/>
  <c r="N63" i="11"/>
  <c r="K64" i="11"/>
  <c r="M64" i="11"/>
  <c r="O64" i="11" s="1"/>
  <c r="P64" i="11" s="1"/>
  <c r="N64" i="11"/>
  <c r="K65" i="11"/>
  <c r="M65" i="11"/>
  <c r="N65" i="11"/>
  <c r="O65" i="11"/>
  <c r="P65" i="11" s="1"/>
  <c r="K66" i="11"/>
  <c r="M66" i="11"/>
  <c r="N66" i="11"/>
  <c r="O66" i="11" s="1"/>
  <c r="P66" i="11" s="1"/>
  <c r="K67" i="11"/>
  <c r="M67" i="11"/>
  <c r="O67" i="11" s="1"/>
  <c r="N67" i="11"/>
  <c r="K68" i="11"/>
  <c r="M68" i="11"/>
  <c r="O68" i="11" s="1"/>
  <c r="P68" i="11" s="1"/>
  <c r="N68" i="11"/>
  <c r="K69" i="11"/>
  <c r="M69" i="11"/>
  <c r="O69" i="11" s="1"/>
  <c r="N69" i="11"/>
  <c r="K70" i="11"/>
  <c r="M70" i="11"/>
  <c r="N70" i="11"/>
  <c r="O70" i="11" s="1"/>
  <c r="P70" i="11" s="1"/>
  <c r="K71" i="11"/>
  <c r="M71" i="11"/>
  <c r="O71" i="11" s="1"/>
  <c r="P71" i="11" s="1"/>
  <c r="N71" i="11"/>
  <c r="K72" i="11"/>
  <c r="M72" i="11"/>
  <c r="O72" i="11" s="1"/>
  <c r="N72" i="11"/>
  <c r="K73" i="11"/>
  <c r="M73" i="11"/>
  <c r="O73" i="11" s="1"/>
  <c r="N73" i="11"/>
  <c r="K74" i="11"/>
  <c r="M74" i="11"/>
  <c r="N74" i="11"/>
  <c r="K75" i="11"/>
  <c r="M75" i="11"/>
  <c r="O75" i="11" s="1"/>
  <c r="P75" i="11" s="1"/>
  <c r="N75" i="11"/>
  <c r="K76" i="11"/>
  <c r="M76" i="11"/>
  <c r="O76" i="11" s="1"/>
  <c r="P76" i="11" s="1"/>
  <c r="N76" i="11"/>
  <c r="K77" i="11"/>
  <c r="M77" i="11"/>
  <c r="N77" i="11"/>
  <c r="O77" i="11"/>
  <c r="K78" i="11"/>
  <c r="M78" i="11"/>
  <c r="N78" i="11"/>
  <c r="O78" i="11" s="1"/>
  <c r="K79" i="11"/>
  <c r="M79" i="11"/>
  <c r="O79" i="11" s="1"/>
  <c r="P79" i="11" s="1"/>
  <c r="N79" i="11"/>
  <c r="K80" i="11"/>
  <c r="M80" i="11"/>
  <c r="O80" i="11" s="1"/>
  <c r="P80" i="11" s="1"/>
  <c r="N80" i="11"/>
  <c r="K81" i="11"/>
  <c r="M81" i="11"/>
  <c r="N81" i="11"/>
  <c r="O81" i="11"/>
  <c r="P81" i="11" s="1"/>
  <c r="K82" i="11"/>
  <c r="M82" i="11"/>
  <c r="N82" i="11"/>
  <c r="O82" i="11" s="1"/>
  <c r="P82" i="11" s="1"/>
  <c r="K83" i="11"/>
  <c r="M83" i="11"/>
  <c r="O83" i="11" s="1"/>
  <c r="N83" i="11"/>
  <c r="K84" i="11"/>
  <c r="M84" i="11"/>
  <c r="O84" i="11" s="1"/>
  <c r="P84" i="11" s="1"/>
  <c r="N84" i="11"/>
  <c r="K85" i="11"/>
  <c r="M85" i="11"/>
  <c r="O85" i="11" s="1"/>
  <c r="N85" i="11"/>
  <c r="K86" i="11"/>
  <c r="M86" i="11"/>
  <c r="N86" i="11"/>
  <c r="O86" i="11" s="1"/>
  <c r="P86" i="11" s="1"/>
  <c r="K87" i="11"/>
  <c r="M87" i="11"/>
  <c r="O87" i="11" s="1"/>
  <c r="P87" i="11" s="1"/>
  <c r="N87" i="11"/>
  <c r="K88" i="11"/>
  <c r="M88" i="11"/>
  <c r="O88" i="11" s="1"/>
  <c r="N88" i="11"/>
  <c r="K89" i="11"/>
  <c r="M89" i="11"/>
  <c r="O89" i="11" s="1"/>
  <c r="N89" i="11"/>
  <c r="K90" i="11"/>
  <c r="M90" i="11"/>
  <c r="N90" i="11"/>
  <c r="K91" i="11"/>
  <c r="M91" i="11"/>
  <c r="O91" i="11" s="1"/>
  <c r="P91" i="11" s="1"/>
  <c r="N91" i="11"/>
  <c r="K92" i="11"/>
  <c r="M92" i="11"/>
  <c r="O92" i="11" s="1"/>
  <c r="P92" i="11" s="1"/>
  <c r="N92" i="11"/>
  <c r="K93" i="11"/>
  <c r="M93" i="11"/>
  <c r="N93" i="11"/>
  <c r="O93" i="11"/>
  <c r="K94" i="11"/>
  <c r="M94" i="11"/>
  <c r="N94" i="11"/>
  <c r="O94" i="11" s="1"/>
  <c r="K95" i="11"/>
  <c r="M95" i="11"/>
  <c r="O95" i="11" s="1"/>
  <c r="P95" i="11" s="1"/>
  <c r="N95" i="11"/>
  <c r="K96" i="11"/>
  <c r="M96" i="11"/>
  <c r="O96" i="11" s="1"/>
  <c r="P96" i="11" s="1"/>
  <c r="N96" i="11"/>
  <c r="K97" i="11"/>
  <c r="M97" i="11"/>
  <c r="N97" i="11"/>
  <c r="O97" i="11"/>
  <c r="P97" i="11" s="1"/>
  <c r="K98" i="11"/>
  <c r="M98" i="11"/>
  <c r="N98" i="11"/>
  <c r="O98" i="11" s="1"/>
  <c r="P98" i="11" s="1"/>
  <c r="K99" i="11"/>
  <c r="M99" i="11"/>
  <c r="O99" i="11" s="1"/>
  <c r="N99" i="11"/>
  <c r="K100" i="11"/>
  <c r="M100" i="11"/>
  <c r="O100" i="11" s="1"/>
  <c r="P100" i="11" s="1"/>
  <c r="N100" i="11"/>
  <c r="K101" i="11"/>
  <c r="M101" i="11"/>
  <c r="O101" i="11" s="1"/>
  <c r="N101" i="11"/>
  <c r="K102" i="11"/>
  <c r="M102" i="11"/>
  <c r="N102" i="11"/>
  <c r="O102" i="11" s="1"/>
  <c r="P102" i="11" s="1"/>
  <c r="K103" i="11"/>
  <c r="M103" i="11"/>
  <c r="O103" i="11" s="1"/>
  <c r="P103" i="11" s="1"/>
  <c r="N103" i="11"/>
  <c r="K104" i="11"/>
  <c r="M104" i="11"/>
  <c r="O104" i="11" s="1"/>
  <c r="N104" i="11"/>
  <c r="K105" i="11"/>
  <c r="M105" i="11"/>
  <c r="O105" i="11" s="1"/>
  <c r="N105" i="11"/>
  <c r="K106" i="11"/>
  <c r="M106" i="11"/>
  <c r="N106" i="11"/>
  <c r="K107" i="11"/>
  <c r="M107" i="11"/>
  <c r="O107" i="11" s="1"/>
  <c r="P107" i="11" s="1"/>
  <c r="N107" i="11"/>
  <c r="K108" i="11"/>
  <c r="M108" i="11"/>
  <c r="O108" i="11" s="1"/>
  <c r="P108" i="11" s="1"/>
  <c r="N108" i="11"/>
  <c r="K109" i="11"/>
  <c r="M109" i="11"/>
  <c r="N109" i="11"/>
  <c r="O109" i="11"/>
  <c r="K110" i="11"/>
  <c r="M110" i="11"/>
  <c r="N110" i="11"/>
  <c r="O110" i="11" s="1"/>
  <c r="K111" i="11"/>
  <c r="M111" i="11"/>
  <c r="O111" i="11" s="1"/>
  <c r="P111" i="11" s="1"/>
  <c r="N111" i="11"/>
  <c r="K112" i="11"/>
  <c r="M112" i="11"/>
  <c r="O112" i="11" s="1"/>
  <c r="P112" i="11" s="1"/>
  <c r="N112" i="11"/>
  <c r="K113" i="11"/>
  <c r="M113" i="11"/>
  <c r="N113" i="11"/>
  <c r="O113" i="11"/>
  <c r="P113" i="11" s="1"/>
  <c r="K114" i="11"/>
  <c r="M114" i="11"/>
  <c r="N114" i="11"/>
  <c r="O114" i="11" s="1"/>
  <c r="P114" i="11" s="1"/>
  <c r="K115" i="11"/>
  <c r="M115" i="11"/>
  <c r="O115" i="11" s="1"/>
  <c r="N115" i="11"/>
  <c r="K116" i="11"/>
  <c r="M116" i="11"/>
  <c r="O116" i="11" s="1"/>
  <c r="P116" i="11" s="1"/>
  <c r="N116" i="11"/>
  <c r="K117" i="11"/>
  <c r="M117" i="11"/>
  <c r="O117" i="11" s="1"/>
  <c r="N117" i="11"/>
  <c r="K118" i="11"/>
  <c r="M118" i="11"/>
  <c r="N118" i="11"/>
  <c r="O118" i="11" s="1"/>
  <c r="P118" i="11" s="1"/>
  <c r="K119" i="11"/>
  <c r="M119" i="11"/>
  <c r="O119" i="11" s="1"/>
  <c r="P119" i="11" s="1"/>
  <c r="N119" i="11"/>
  <c r="K120" i="11"/>
  <c r="M120" i="11"/>
  <c r="O120" i="11" s="1"/>
  <c r="N120" i="11"/>
  <c r="K121" i="11"/>
  <c r="M121" i="11"/>
  <c r="O121" i="11" s="1"/>
  <c r="N121" i="11"/>
  <c r="K122" i="11"/>
  <c r="M122" i="11"/>
  <c r="N122" i="11"/>
  <c r="K123" i="11"/>
  <c r="M123" i="11"/>
  <c r="O123" i="11" s="1"/>
  <c r="P123" i="11" s="1"/>
  <c r="N123" i="11"/>
  <c r="K124" i="11"/>
  <c r="M124" i="11"/>
  <c r="O124" i="11" s="1"/>
  <c r="P124" i="11" s="1"/>
  <c r="N124" i="11"/>
  <c r="K125" i="11"/>
  <c r="M125" i="11"/>
  <c r="N125" i="11"/>
  <c r="O125" i="11"/>
  <c r="K126" i="11"/>
  <c r="M126" i="11"/>
  <c r="N126" i="11"/>
  <c r="K127" i="11"/>
  <c r="M127" i="11"/>
  <c r="O127" i="11" s="1"/>
  <c r="P127" i="11" s="1"/>
  <c r="N127" i="11"/>
  <c r="K128" i="11"/>
  <c r="M128" i="11"/>
  <c r="O128" i="11" s="1"/>
  <c r="N128" i="11"/>
  <c r="K129" i="11"/>
  <c r="M129" i="11"/>
  <c r="N129" i="11"/>
  <c r="O129" i="11"/>
  <c r="P129" i="11" s="1"/>
  <c r="K130" i="11"/>
  <c r="M130" i="11"/>
  <c r="N130" i="11"/>
  <c r="O130" i="11" s="1"/>
  <c r="P130" i="11" s="1"/>
  <c r="K131" i="11"/>
  <c r="M131" i="11"/>
  <c r="O131" i="11" s="1"/>
  <c r="N131" i="11"/>
  <c r="K132" i="11"/>
  <c r="M132" i="11"/>
  <c r="O132" i="11" s="1"/>
  <c r="P132" i="11" s="1"/>
  <c r="N132" i="11"/>
  <c r="K133" i="11"/>
  <c r="M133" i="11"/>
  <c r="O133" i="11" s="1"/>
  <c r="P133" i="11" s="1"/>
  <c r="N133" i="11"/>
  <c r="K134" i="11"/>
  <c r="M134" i="11"/>
  <c r="N134" i="11"/>
  <c r="O134" i="11" s="1"/>
  <c r="P134" i="11" s="1"/>
  <c r="K135" i="11"/>
  <c r="M135" i="11"/>
  <c r="O135" i="11" s="1"/>
  <c r="N135" i="11"/>
  <c r="K136" i="11"/>
  <c r="M136" i="11"/>
  <c r="O136" i="11" s="1"/>
  <c r="N136" i="11"/>
  <c r="K137" i="11"/>
  <c r="M137" i="11"/>
  <c r="O137" i="11" s="1"/>
  <c r="P137" i="11" s="1"/>
  <c r="N137" i="11"/>
  <c r="K138" i="11"/>
  <c r="M138" i="11"/>
  <c r="N138" i="11"/>
  <c r="K139" i="11"/>
  <c r="M139" i="11"/>
  <c r="O139" i="11" s="1"/>
  <c r="N139" i="11"/>
  <c r="K140" i="11"/>
  <c r="M140" i="11"/>
  <c r="O140" i="11" s="1"/>
  <c r="N140" i="11"/>
  <c r="K141" i="11"/>
  <c r="M141" i="11"/>
  <c r="N141" i="11"/>
  <c r="O141" i="11"/>
  <c r="H141" i="11"/>
  <c r="H140" i="11"/>
  <c r="H139" i="11"/>
  <c r="H138" i="11"/>
  <c r="H137" i="11"/>
  <c r="H136" i="11"/>
  <c r="H135" i="11"/>
  <c r="H134" i="11"/>
  <c r="H133" i="11"/>
  <c r="H132" i="11"/>
  <c r="H131" i="11"/>
  <c r="H130" i="11"/>
  <c r="H129" i="11"/>
  <c r="H128" i="11"/>
  <c r="H127" i="11"/>
  <c r="H125" i="11"/>
  <c r="H123" i="11"/>
  <c r="H122" i="11"/>
  <c r="H121" i="11"/>
  <c r="H120" i="11"/>
  <c r="H119" i="11"/>
  <c r="H118" i="11"/>
  <c r="H117" i="11"/>
  <c r="H116" i="11"/>
  <c r="H115" i="11"/>
  <c r="H114" i="11"/>
  <c r="H113" i="11"/>
  <c r="H112" i="11"/>
  <c r="H111" i="11"/>
  <c r="H110" i="11"/>
  <c r="H109" i="11"/>
  <c r="H108" i="11"/>
  <c r="H107" i="11"/>
  <c r="H106" i="11"/>
  <c r="H105" i="11"/>
  <c r="H104" i="11"/>
  <c r="H103" i="11"/>
  <c r="H102" i="11"/>
  <c r="H101" i="11"/>
  <c r="H100" i="11"/>
  <c r="H99" i="11"/>
  <c r="H98" i="11"/>
  <c r="H97" i="11"/>
  <c r="H95" i="11"/>
  <c r="H94" i="11"/>
  <c r="H93" i="11"/>
  <c r="H92" i="11"/>
  <c r="H91" i="11"/>
  <c r="H90" i="11"/>
  <c r="H89" i="11"/>
  <c r="H88" i="11"/>
  <c r="H87" i="11"/>
  <c r="H86" i="11"/>
  <c r="H85" i="11"/>
  <c r="H84" i="11"/>
  <c r="H83" i="11"/>
  <c r="H82" i="11"/>
  <c r="H81" i="11"/>
  <c r="H80" i="11"/>
  <c r="H79" i="11"/>
  <c r="H78" i="11"/>
  <c r="H77" i="11"/>
  <c r="H76" i="11"/>
  <c r="H75" i="11"/>
  <c r="H74" i="11"/>
  <c r="H73" i="11"/>
  <c r="H72" i="11"/>
  <c r="H70" i="11"/>
  <c r="H69" i="11"/>
  <c r="H68" i="11"/>
  <c r="H67" i="11"/>
  <c r="H66" i="11"/>
  <c r="H65" i="11"/>
  <c r="H64" i="11"/>
  <c r="H63" i="11"/>
  <c r="H62" i="11"/>
  <c r="H61" i="11"/>
  <c r="H60" i="11"/>
  <c r="H59" i="11"/>
  <c r="H58" i="11"/>
  <c r="H57" i="11"/>
  <c r="H56" i="11"/>
  <c r="H55" i="11"/>
  <c r="H54" i="11"/>
  <c r="H53" i="11"/>
  <c r="H50" i="11"/>
  <c r="H49" i="11"/>
  <c r="H48" i="11"/>
  <c r="H47" i="11"/>
  <c r="H46" i="11"/>
  <c r="H45" i="11"/>
  <c r="H44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A28" i="11"/>
  <c r="A27" i="11"/>
  <c r="H24" i="11"/>
  <c r="K24" i="11" s="1"/>
  <c r="M24" i="11" s="1"/>
  <c r="H23" i="11"/>
  <c r="H22" i="11"/>
  <c r="K22" i="11" s="1"/>
  <c r="M22" i="11" s="1"/>
  <c r="H21" i="11"/>
  <c r="H20" i="11"/>
  <c r="K20" i="11" s="1"/>
  <c r="M20" i="11" s="1"/>
  <c r="H19" i="11"/>
  <c r="K19" i="11" s="1"/>
  <c r="M19" i="11" s="1"/>
  <c r="H18" i="11"/>
  <c r="K18" i="11" s="1"/>
  <c r="M18" i="11" s="1"/>
  <c r="H17" i="11"/>
  <c r="K17" i="11" s="1"/>
  <c r="M17" i="11" s="1"/>
  <c r="H16" i="11"/>
  <c r="K16" i="11" s="1"/>
  <c r="M16" i="11" s="1"/>
  <c r="H15" i="11"/>
  <c r="K15" i="11" s="1"/>
  <c r="M15" i="11" s="1"/>
  <c r="O14" i="11"/>
  <c r="M14" i="11"/>
  <c r="L14" i="11"/>
  <c r="A14" i="11"/>
  <c r="H13" i="11"/>
  <c r="K13" i="11" s="1"/>
  <c r="M13" i="11" s="1"/>
  <c r="H12" i="11"/>
  <c r="K12" i="11" s="1"/>
  <c r="M12" i="11" s="1"/>
  <c r="O11" i="11"/>
  <c r="M11" i="11"/>
  <c r="L11" i="11"/>
  <c r="A11" i="11"/>
  <c r="O126" i="11" l="1"/>
  <c r="P126" i="11" s="1"/>
  <c r="O56" i="11"/>
  <c r="O48" i="11"/>
  <c r="O42" i="11"/>
  <c r="P42" i="11" s="1"/>
  <c r="O138" i="11"/>
  <c r="O122" i="11"/>
  <c r="P122" i="11" s="1"/>
  <c r="O106" i="11"/>
  <c r="O90" i="11"/>
  <c r="P90" i="11" s="1"/>
  <c r="O74" i="11"/>
  <c r="O44" i="11"/>
  <c r="P44" i="11" s="1"/>
  <c r="O38" i="11"/>
  <c r="P141" i="11"/>
  <c r="P139" i="11"/>
  <c r="P128" i="11"/>
  <c r="P140" i="11"/>
  <c r="P135" i="11"/>
  <c r="P138" i="11"/>
  <c r="P136" i="11"/>
  <c r="P131" i="11"/>
  <c r="P125" i="11"/>
  <c r="P109" i="11"/>
  <c r="P93" i="11"/>
  <c r="P77" i="11"/>
  <c r="P121" i="11"/>
  <c r="P110" i="11"/>
  <c r="P105" i="11"/>
  <c r="P94" i="11"/>
  <c r="P89" i="11"/>
  <c r="P78" i="11"/>
  <c r="P73" i="11"/>
  <c r="P120" i="11"/>
  <c r="P117" i="11"/>
  <c r="P115" i="11"/>
  <c r="P106" i="11"/>
  <c r="P104" i="11"/>
  <c r="P101" i="11"/>
  <c r="P99" i="11"/>
  <c r="P88" i="11"/>
  <c r="P85" i="11"/>
  <c r="P83" i="11"/>
  <c r="P74" i="11"/>
  <c r="P72" i="11"/>
  <c r="P61" i="11"/>
  <c r="P62" i="11"/>
  <c r="P57" i="11"/>
  <c r="P56" i="11"/>
  <c r="P55" i="11"/>
  <c r="P69" i="11"/>
  <c r="P67" i="11"/>
  <c r="P53" i="11"/>
  <c r="P49" i="11"/>
  <c r="P48" i="11"/>
  <c r="P47" i="11"/>
  <c r="P41" i="11"/>
  <c r="P40" i="11"/>
  <c r="P37" i="11"/>
  <c r="P35" i="11"/>
  <c r="P38" i="11"/>
  <c r="P36" i="11"/>
  <c r="P31" i="11"/>
  <c r="L13" i="11"/>
  <c r="O13" i="11" s="1"/>
  <c r="L24" i="11"/>
  <c r="O24" i="11" s="1"/>
  <c r="L19" i="11"/>
  <c r="O19" i="11" s="1"/>
  <c r="L18" i="11"/>
  <c r="O18" i="11" s="1"/>
  <c r="L15" i="11"/>
  <c r="O15" i="11" s="1"/>
  <c r="L22" i="11"/>
  <c r="O22" i="11" s="1"/>
  <c r="L12" i="11"/>
  <c r="O12" i="11" s="1"/>
  <c r="L17" i="11"/>
  <c r="O17" i="11" s="1"/>
  <c r="L16" i="11"/>
  <c r="O16" i="11" s="1"/>
  <c r="L20" i="11"/>
  <c r="O20" i="11" s="1"/>
  <c r="K21" i="11"/>
  <c r="M21" i="11" s="1"/>
  <c r="L21" i="11"/>
  <c r="K23" i="11"/>
  <c r="M23" i="11" s="1"/>
  <c r="L23" i="11"/>
  <c r="M147" i="11"/>
  <c r="M149" i="11" s="1"/>
  <c r="M150" i="11" s="1"/>
  <c r="A12" i="11"/>
  <c r="O23" i="11" l="1"/>
  <c r="Q26" i="11"/>
  <c r="P142" i="11"/>
  <c r="P144" i="11" s="1"/>
  <c r="O21" i="11"/>
  <c r="Q9" i="11" s="1"/>
  <c r="A13" i="11"/>
  <c r="P145" i="11" l="1"/>
  <c r="P146" i="11"/>
  <c r="P143" i="11"/>
  <c r="Q142" i="11"/>
  <c r="A15" i="11"/>
  <c r="A16" i="11" s="1"/>
  <c r="A17" i="11" s="1"/>
  <c r="Q145" i="11" l="1"/>
  <c r="Q143" i="11"/>
  <c r="Q144" i="11"/>
  <c r="A18" i="11"/>
  <c r="A19" i="11"/>
  <c r="A20" i="11" s="1"/>
  <c r="Q146" i="11" l="1"/>
  <c r="A21" i="11"/>
  <c r="A22" i="11" s="1"/>
  <c r="A23" i="11" s="1"/>
  <c r="A24" i="11" s="1"/>
  <c r="A29" i="11" s="1"/>
</calcChain>
</file>

<file path=xl/sharedStrings.xml><?xml version="1.0" encoding="utf-8"?>
<sst xmlns="http://schemas.openxmlformats.org/spreadsheetml/2006/main" count="281" uniqueCount="162">
  <si>
    <t>DESCRIPTION</t>
  </si>
  <si>
    <t>SUB TOTAL</t>
  </si>
  <si>
    <t>INSURANCE</t>
  </si>
  <si>
    <t>OVERHEAD &amp; PROFIT</t>
  </si>
  <si>
    <t>Estimate of Materials and Cost of Construction</t>
  </si>
  <si>
    <t>Project:</t>
  </si>
  <si>
    <t>ITEM #</t>
  </si>
  <si>
    <t>REF. SHEET</t>
  </si>
  <si>
    <t>DETAIL</t>
  </si>
  <si>
    <t>CSI SECT</t>
  </si>
  <si>
    <t>QTY.</t>
  </si>
  <si>
    <t>WASTAGE</t>
  </si>
  <si>
    <t>QTY WITH
WASTAGE</t>
  </si>
  <si>
    <t>UNIT</t>
  </si>
  <si>
    <t>UNIT MATERIAL COST</t>
  </si>
  <si>
    <t>TOTAL MATERIAL COST</t>
  </si>
  <si>
    <t>UNIT LABOR HOUR</t>
  </si>
  <si>
    <t>TOTAL MANHOURS</t>
  </si>
  <si>
    <t>LABOR $/HR</t>
  </si>
  <si>
    <t>TOTAL LABOR COST</t>
  </si>
  <si>
    <t>LABOR + MAT TOTAL COST</t>
  </si>
  <si>
    <t>TRADE COST</t>
  </si>
  <si>
    <t>DIV-01</t>
  </si>
  <si>
    <t>GENERAL</t>
  </si>
  <si>
    <t xml:space="preserve"> </t>
  </si>
  <si>
    <t>INDIRECT PROJECT COSTS</t>
  </si>
  <si>
    <t>General Liability Insurance</t>
  </si>
  <si>
    <t>LS</t>
  </si>
  <si>
    <t>General Conditions (Backoffice Overhead)</t>
  </si>
  <si>
    <t>DIRECT PROJECT COSTS</t>
  </si>
  <si>
    <t>Bonding Fee (If required)</t>
  </si>
  <si>
    <t>Permits</t>
  </si>
  <si>
    <t>Equipment Rental</t>
  </si>
  <si>
    <t>Travel, Tools, Gas</t>
  </si>
  <si>
    <t>Mobilization</t>
  </si>
  <si>
    <t>Temp. Facilities</t>
  </si>
  <si>
    <t>Temp. Signage and Protection</t>
  </si>
  <si>
    <t>Temp. Fencing</t>
  </si>
  <si>
    <t>Field Superintendent/Foreman (Full Time)</t>
  </si>
  <si>
    <t>Final Cleaning</t>
  </si>
  <si>
    <t>DIV-08</t>
  </si>
  <si>
    <t>OPENINGS</t>
  </si>
  <si>
    <t>CONTIGENCY</t>
  </si>
  <si>
    <t>TOTAL BASE BID</t>
  </si>
  <si>
    <t>Total Man-hours</t>
  </si>
  <si>
    <t>Crew Size</t>
  </si>
  <si>
    <t>Working Days</t>
  </si>
  <si>
    <t>Months</t>
  </si>
  <si>
    <t>Window</t>
  </si>
  <si>
    <t>First Floor</t>
  </si>
  <si>
    <t>(30-1/2" x 72-1/4") Double Hung Window_x000D_
-MFR: Marvin Elevate_x000D_
-Finish (Double Glaze: CLAD (2)_x000D_
-Color: Black_x000D_
-STC Rating: 33</t>
  </si>
  <si>
    <t>17A: (44" x 72"H) Panel-Screen Window_x000D_
-MFR: Marvin Elevate_x000D_
-Finish (Double Glaze: CLAD (2)_x000D_
-Color: Black_x000D_
-STC Rating: 33</t>
  </si>
  <si>
    <t>17B: (44" x 72"H) Panel-Screen Window_x000D_
-MFR: Marvin Elevate_x000D_
-Finish (Double Glaze: CLAD (2)_x000D_
-Color: Black_x000D_
-STC Rating: 33</t>
  </si>
  <si>
    <t>(30" x 70") Panel Screen Window_x000D_
-MFR: --_x000D_
-Finish (Double Glaze: CLAD (2)_x000D_
-Color: Black_x000D_
-STC Rating: 33</t>
  </si>
  <si>
    <t>19: (90"W x 70"H) Panel Screen Window_x000D_
-MFR: --_x000D_
-Finish (Double Glaze: CLAD (2)_x000D_
-Color: Black_x000D_
-STC Rating: 33</t>
  </si>
  <si>
    <t>20: (30" x 70"H) Panel-Screen Window_x000D_
-MFR: --_x000D_
-Finish (Double Glaze: CLAD (2)_x000D_
-Color: Black_x000D_
-STC Rating: 33</t>
  </si>
  <si>
    <t>21: (90" x 70"H) Panel-Screen Window_x000D_
-MFR: Marvin Elevate_x000D_
-Finish (Double Glaze: CLAD (2)_x000D_
-Color: Black_x000D_
-STC Rating: 33</t>
  </si>
  <si>
    <t>22: (38" x 70"H) Panel-Screen Window_x000D_
-MFR: Marvin Elevate_x000D_
-Finish (Double Glaze: CLAD (2)_x000D_
-Color: Black_x000D_
-STC Rating: 33</t>
  </si>
  <si>
    <t>23: (38" x 70"H) Panel-Screen Window_x000D_
-MFR: Marvin Elevate_x000D_
-Finish (Double Glaze: CLAD (2)_x000D_
-Color: Black_x000D_
-STC Rating: 33</t>
  </si>
  <si>
    <t>24: (116" x 48") Picture Window_x000D_
-MFR: Marvin Elevate_x000D_
-Finish (Double Glaze: CLAD (2)_x000D_
-Color: Black_x000D_
-STC Rating: 33</t>
  </si>
  <si>
    <t>25: (30-1/2" x 60") Casement Simulated Double Hung Venting Hopper 
-MFR: Marvin Elevate
-Finish (Double Glaze: CLAD (2)
-Color: Black
-STC Rating: 33</t>
  </si>
  <si>
    <t>26: (60"W x 60"H) Window_x000D_
-MFR: Marvin Elevate_x000D_
-Finish (Double Glaze: CLAD (2)_x000D_
-Color: Black_x000D_
-STC Rating: 33</t>
  </si>
  <si>
    <t>27: (30-1/2" x 60"H) Casement Simulated Double Hung Venting Awning_x000D_
-MFR: Marvin Elevate_x000D_
-Finish (Double Glaze: (2)_x000D_
-Color: Black_x000D_
-STC Rating: 33</t>
  </si>
  <si>
    <t>28: (30-1/2" x 60"H) Casement Simulated Double Hung Venting Awning_x000D_
-MFR: Marvin Elevate_x000D_
-Finish (Double Glaze: (2)_x000D_
-Color: Black_x000D_
-STC Rating: 33</t>
  </si>
  <si>
    <t>Second Floor</t>
  </si>
  <si>
    <t>26B: (30" x 30"H) Fixed Window_x000D_
-MFR: Marvin Elevate_x000D_
-Finish (Double Glaze: CLAD (2)_x000D_
-Color: Black_x000D_
-STC Rating: 33</t>
  </si>
  <si>
    <t>(30-1/2" x 72-1/4") Double Hung Window_x000D_
-MFR: Marvin Elevate_x000D_
-Finish (Double Glaze: CLAD (2)_x000D_
-Color: Wood/Pt.</t>
  </si>
  <si>
    <t>(60" x 72-1/4") Fixed Window_x000D_
-MFR: Marvin Elevate_x000D_
-Finish (Double Glaze: CLAD (2)_x000D_
-Color: Wood/Pt.</t>
  </si>
  <si>
    <t>47A: (30"W x 60"H) Picture Fixed Window_x000D_
-MFR: Marvin Elevate_x000D_
-Finish (Double Glaze: CLAD (2)_x000D_
-Color: Wood/Pt.</t>
  </si>
  <si>
    <t>(24" DIAM) Picture Fixed Window_x000D_
-MFR: Marvin Elevate_x000D_
-Finish (Double Glaze: CLAD (2)_x000D_
-Color: Wood/Pt.</t>
  </si>
  <si>
    <t>(30-1/2" x 72-1/4") Casement-Sim. DB. Hung Window_x000D_
-MFR: Marvin Elevate_x000D_
-Finish (Double Glaze: CLAD (2)_x000D_
-Color: Wood/Pt.</t>
  </si>
  <si>
    <t>Door</t>
  </si>
  <si>
    <t>Basement</t>
  </si>
  <si>
    <t>001: Exterior Exit Door_x000D_
-Color/Finish: White-Factory Fin.</t>
  </si>
  <si>
    <t>(36" x 84" &amp; 1-3/8" Thick) Kitchen Traffic Door_x000D_
-MFR &amp; Model #: Traffic Swing Doors PEX-9000 Heavy Traffic - 1-7/8"_x000D_
-Fire Door &amp; Frame Rating: 45 MIN._x000D_
-Color/Finish: White-Factory Fin.</t>
  </si>
  <si>
    <t>004: (36" x 84" &amp; 1-3/8" Thick) Dry Goods Pantry Door_x000D_
-Door Style: Two Panel_x000D_
-MFR &amp; Model #: REEB PR742-1 8/8" Louver Bottom_x000D_
-Color/Finish: White-Factory Fin.</t>
  </si>
  <si>
    <t>005: (36" x 84" &amp; 1-3/8" Thick) Refuse Room Door_x000D_
-MFR &amp; Model #: Metal Door_x000D_
-Color/Finish: White-Factory Fin.</t>
  </si>
  <si>
    <t>005A: (36" x 84" &amp; 1-3/8" Thick) Walk In Refrig. Door_x000D_
-MFR &amp; Model #: By Manufacturer</t>
  </si>
  <si>
    <t>006: (36" x 84" &amp; 1-3/8" Thick) Walk In Freezer Door_x000D_
-MFR &amp; Model #: By Manufacturer</t>
  </si>
  <si>
    <t>007: (36" x 84" &amp; 1-3/8" Thick) Heat Pump CL. &amp; Electrical Panels (3) Doors-Bypass On Track_x000D_
-Door Style: Two Panel_x000D_
-Automatic Door Closer: Door Closer LCN 4040XP Heavy FIN 693_x000D_
-MFR &amp; Model #: REEB PR732 1-3/8" Louvered Slats Top_x000D_
-Color/Finish: White-Factory Fin.</t>
  </si>
  <si>
    <t>008: (36" x 84" &amp; 1-3/4" Thick) Fire Stair Door_x000D_
-Door Style: Five Panel Ladder_x000D_
-MFR &amp; Model #: Door America-Millennium Collection Door 7517-5 Panel_x000D_
-Fire Door &amp; Frame Rating: 45 MIN._x000D_
-Color/Finish: White-Factory Fin.</t>
  </si>
  <si>
    <t>009: (36" x 84" &amp; 1-3/8" Thick) Lounge Door_x000D_
-Door Style: Five Shaker Panel Ladder_x000D_
-MFR &amp; Model #: REEB Steves Molded Doors Flat Panel Conmivo_x000D_
-Color/Finish: White-Factory Fin.</t>
  </si>
  <si>
    <t>010: (36" x 84" &amp; 1-3/8" Thick) Lounge Door_x000D_
-Door Style: Five Shaker Panel Ladder_x000D_
-MFR &amp; Model #: REEB Steves Molded Doors Flat Panel Conmivo_x000D_
-Color/Finish: White-Factory Fin.</t>
  </si>
  <si>
    <t>011: (36" x 84" &amp; 1-3/8" Thick) Dressing Room Door_x000D_
-Door Style: Five Panel Ladder_x000D_
-MFR &amp; Model #: REEB Steves Molded Doors Flat Panel Conmivo_x000D_
-Color/Finish: White-Factory Fin.</t>
  </si>
  <si>
    <t>(36" x 84" &amp; 1-3/8" Thick) ADA Bathroom-Unisex Door_x000D_
-Door Style: Single Panel_x000D_
-MFR &amp; Model #: REEB Steves Molded Doors Flat Panel Conmivo_x000D_
-Color/Finish: White-Factory Fin.</t>
  </si>
  <si>
    <t>(36" x 84" &amp; 1-3/8" Thick) Five Panel Ladder Door_x000D_
-MFR &amp; Model #: REEB Steves Molded Doors Flat Panel Conmivo_x000D_
-Color/Finish: White-Factory Fin.</t>
  </si>
  <si>
    <t>017: (36" x 84" &amp; 1-3/4" Thick) Stair Door_x000D_
-Door Style: Five Panel Ladder_x000D_
-MFR &amp; Model #: Door America-Millennium Collection Door 7517-5 Panel_x000D_
-Color/Finish: White-Factory Fin._x000D_
-Fire Rating: 45 MIN._x000D_
-Automatic Door Closer: Door Closer LCN 4040XP Heavy FIN 693</t>
  </si>
  <si>
    <t>017A: (36" x 84" &amp; 1-3/8" Thick) Utility Closet Doors Pair_x000D_
-Color/Finish: White-Factory Fin.</t>
  </si>
  <si>
    <t>018: (36" x 84" &amp; 1-3/8" Thick) Storage Door_x000D_
-MFR &amp; Model #: REEB Steves Molded Doors Flat Panel Conmivo_x000D_
-Color/Finish: White-Factory Fin.</t>
  </si>
  <si>
    <t>019: (36" x 84" &amp; 1-3/8" Thick) Door Under Stair_x000D_
-MFR &amp; Model #: Utility - Inexpensive_x000D_
-Color/Finish: White-Factory Fin.</t>
  </si>
  <si>
    <t>020: (36" x 84" &amp; 1-3/4" Thick) Door To Sprinkler Pump Room_x000D_
-MFR &amp; Model #: Metal Utility_x000D_
-Color/Finish: White-Factory Fin._x000D_
-Automatic Door Closer: Door Closer LCN 4040XP Heavy FIN 693_x000D_
-Fire Rating: 45 MIN.</t>
  </si>
  <si>
    <t>100: (36" x 96"h &amp; 1-3/4" Thick) Front Door Reception-Exterior_x000D_
-No Details Given</t>
  </si>
  <si>
    <t>101: (36" x 96" &amp; 1-3/4" Thick) Guest Room Wing-Sound Door_x000D_
-MFR &amp; Model #: Door America-Millennium Collection Door 7517-Five Panel_x000D_
-Color/Finish: White-Factory Fin._x000D_
-Automatic Door Closer: Door Closer LCN 4040XP Heavy FIN 693_x000D_
-Fire Rating: 45 MIN.</t>
  </si>
  <si>
    <t>101A: (36" x 84" &amp; 1-3/4" Thick) Tea Room Door_x000D_
-MFR &amp; Model #: Door America-Millennium Collection Door 7517-Five Panel_x000D_
-Color/Finish: White-Factory Fin._x000D_
-Automatic Door Closer: Door Closer LCN 4040XP Heavy FIN 693_x000D_
-Fire Rating: 45 MIN.</t>
  </si>
  <si>
    <t>102: (36" x 96" &amp; 1-3/4" Thick) Guest Room Door- Sound Door_x000D_
-MFR &amp; Model #: REEB Steves Molded Doors Flat Panel Conmivo_x000D_
-Color/Finish: White-Factory Fin._x000D_
-Automatic Door Closer: Door Closer LCN 4040XP Heavy FIN 693_x000D_
-Fire Rating: 20 MIN.</t>
  </si>
  <si>
    <t>103: (36" x 96" &amp; 1-3/4" Thick) Lavatory Reception Unisex Door_x000D_
-MFR &amp; Model #: REEB Steves Molded Doors Flat Panel Conmivo_x000D_
-Color/Finish: White-Factory Fin._x000D_
-Automatic Door Closer: Door Closer LCN 4040XP Heavy FIN 693</t>
  </si>
  <si>
    <t>103A: (36" x 84" &amp; 1-3/4" Thick) Bathroom Guest Room Door_x000D_
-Color/Finish: White-Factory Fin.</t>
  </si>
  <si>
    <t>104: (36" x 96" &amp; 1-3/4" Thick) Closet Door_x000D_
-Color/Finish: White-Factory Fin.</t>
  </si>
  <si>
    <t>104A: (24" x 84"H &amp; 1-3/4" Thick) HVAC Closet Door Hallway_x000D_
-Door Style: Two Panel_x000D_
-MFR &amp; Model #: REEB PR742-1 8/8" Louver Bottom_x000D_
-Color/Finish: White-Factory Fin.</t>
  </si>
  <si>
    <t>105: (36" x 96" &amp; 1-3/4" Thick) Guest Room Door- Sound Door_x000D_
-Color/Finish: White-Factory Fin._x000D_
-Fire Rating: 20 MIN._x000D_
-Automatic Door Closer: Door Closer LCN 4040XP Heavy FIN 693</t>
  </si>
  <si>
    <t>106: (36" x 84" &amp; 1-3/4" Thick) Bathroom New Door_x000D_
-Color/Finish: White-Factory Fin.</t>
  </si>
  <si>
    <t>107: (24" x 84"h &amp; 1-3/4" Thick) HVAC Access Door_x000D_
-Door Style: Two Panel_x000D_
-MFR &amp; Model #: REEB PR742-1 8/8" Louver Bottom_x000D_
-Color/Finish: White-Factory Fin.</t>
  </si>
  <si>
    <t>108: (36" x 84"h &amp; 1-3/4" Thick) Closet Door_x000D_
-No Details</t>
  </si>
  <si>
    <t>109: (36" x 96"h &amp; 1-3/4" Thick) Door To Hallway-Sound Door_x000D_
-MFR &amp; Model #: Door America-Millennium Collection Door 7517-Five Panel_x000D_
-Color/Finish: White-Factory Fin._x000D_
-Automatic Door Closer: Door Closer LCN 4040XP Heavy FIN 693_x000D_
-Fire Rating: 45 MIN.</t>
  </si>
  <si>
    <t>110: (36" x 84"h &amp; 1-3/4" Thick) Fire Stair Door_x000D_
-MFR &amp; Model #: Door America-Millennium Collection Door 7517-Five Panel_x000D_
-Color/Finish: White-Factory Fin._x000D_
-Automatic Door Closer: Door Closer LCN 4040XP Heavy FIN 693_x000D_
-Fire Rating: 45 MIN.</t>
  </si>
  <si>
    <t>111: (36" x 84"h &amp; 1-3/4" Thick) Service Door Restaurant_x000D_
-MFR &amp; Model #: Door America-Millennium Collection Door 7517-Five Panel_x000D_
-Color/Finish: White-Factory Fin._x000D_
-Automatic Door Closer: Door Closer LCN 4040XP Heavy FIN 693_x000D_
-Fire Rating: 45 MIN.</t>
  </si>
  <si>
    <t>112: (36" x 84"h &amp; 1-3/4" Thick) Int. Door Restaurant-Egress Door-180 Hinge-Hold Back On Wall_x000D_
-MFR &amp; Model #: Door America-Millennium Collection Door 7517-Five Panel_x000D_
-Color/Finish: White-Factory Fin._x000D_
-Automatic Door Closer: Door Closer LCN 4040XP Heavy FIN 693_x000D_
-Fire Rating: 45 MIN.</t>
  </si>
  <si>
    <t>113: (36" x 96" &amp; 1-3/4" Thick) Exterior Door Hallway Egress Door_x000D_
-MFR &amp; Model #: Solid Panel Below Glass On Top Exterior Door</t>
  </si>
  <si>
    <t>114: (144" x 96"h &amp; 1-3/4" Thick) Exterior Door Restaurant 4 Doors Total Center Pair Operable Side Panels Fixed Non Egress Doors_x000D_
-MFR: Marvin Elevate_x000D_
-Color/Finish: Black Exterior-Factory Finish</t>
  </si>
  <si>
    <t>115: (144" x 96"h &amp; 1-3/4" Thick) Exterior Door Restaurant 4 Doors Total Center Pair Operable Side Panels Fixed Non Egress Doors_x000D_
-MFR: Marvin Elevate_x000D_
-Color/Finish: Black Exterior-Factory Finish</t>
  </si>
  <si>
    <t>116: (36" x 96"h &amp; 1-3/4" Thick) Exterior Door Restaurant Egress Door_x000D_
-MFR: Marvin Elevate_x000D_
-Color/Finish: Black Exterior-Factory Finish</t>
  </si>
  <si>
    <t>121: (36" x 90"h &amp; 1-3/4" Thick) Door _x000D_
-MFR: Marvin Elevate_x000D_
-Color/Finish: Black Exterior-Factory Finish</t>
  </si>
  <si>
    <t>122: (36" x 96"h) New Screen Door_x000D_
-MFR: Marvin Elevate_x000D_
-Color/Finish: Black Exterior-Factory Finish</t>
  </si>
  <si>
    <t>123: (36" x 90"h) New Screen Door_x000D_
-MFR: Marvin Elevate_x000D_
-Color/Finish: Black Exterior-Factory Finish</t>
  </si>
  <si>
    <t>126: (36" x 84"h &amp; 1-3/4" Thick) New Basement Stair Door-Employee Access-(Entry) Egress-Exit_x000D_
-MFR &amp; Model #: Door America-Millennium Collection Door 7517-Five Panel_x000D_
-Color/Finish: White-Factory Fin._x000D_
-Automatic Door Closer: Door Closer LCN 4040XP Heavy FIN 693_x000D_
-Fire Rating: 45 MIN.</t>
  </si>
  <si>
    <t>200: (36" x 84"h &amp; 1-3/4" Thick) Convenience Stair Main House Sound Door_x000D_
-MFR &amp; Model #: Door America-Millennium Collection Door 7517-Five Panel_x000D_
-Color/Finish: White-Factory Fin._x000D_
-Automatic Door Closer: Door Closer LCN 4040XP Heavy FIN 693_x000D_
-Fire Rating: 45 MIN.</t>
  </si>
  <si>
    <t>201: (36" x 96"h &amp; 1-3/4" Thick) Guestroom Door - Sound Door_x000D_
-MFR &amp; Model #: REEB Steves Molded Doors Flat Panel Conmivo_x000D_
-Color/Finish: White-Factory Fin._x000D_
-Fire Rating: 20 MIN.</t>
  </si>
  <si>
    <t>202: (36" x 84"h &amp; 1-3/8" Thick) Closet Doors (Pairs)_x000D_
-Color/Finish: White-Factory Fin.</t>
  </si>
  <si>
    <t>203: (36" x 84"h &amp; 1-3/8" Thick) Bathroom Door-Salvage Door_x000D_
-No Details</t>
  </si>
  <si>
    <t>204: (24" x 84"h &amp; 1-3/8" Thick) HVAC Closet In Room Door_x000D_
-Door Style: Two Panel_x000D_
-MFR &amp; Model #: REEB PR742-1 8/8" Louver Bottom_x000D_
-Color/Finish: White-Factory Fin.</t>
  </si>
  <si>
    <t>205: (36" x 84"h &amp; 1-3/8" Thick) Bathroom Compartment door_x000D_
-Color/Finish: White-Factory Fin.</t>
  </si>
  <si>
    <t>206: (36" x 96"h &amp; 1-3/4" Thick) Guestroom Door-Sound Door_x000D_
-MFR &amp; Model #: REEB Steves Molded Doors Flat Panel Conmivo_x000D_
-Color/Finish: White-Factory Fin._x000D_
-Automatic Door Closer: Door Closer LCN 4040XP Heavy FIN 693_x000D_
-Fire Rating: 20 MIN.</t>
  </si>
  <si>
    <t>207: (36" x 84"h &amp; 1-3/8" Thick) Closet Door Pocket_x000D_
-Color/Finish: White-Factory Fin.</t>
  </si>
  <si>
    <t>208: (36" x 84"h) Bathroom Door-Salvaged Door_x000D_
-Color/Finish: White-Factory Fin.</t>
  </si>
  <si>
    <t>209: (36" x 84"h &amp; 1-3/8" Thick) HVAC Closet Hall-Keyed_x000D_
-Color/Finish: White-Factory Fin.</t>
  </si>
  <si>
    <t>211: (36" x 84"h &amp; 1-3/4" Thick) Guestroom Door -STC 45_x000D_
-MFR &amp; Model #: REEB Steves Molded Flat Panel Conmivo_x000D_
-Color/Finish: White-Factory Fin._x000D_
-Fire Rating: 20 MIN.</t>
  </si>
  <si>
    <t>212: (36" x 84"h &amp; 1-3/8" Thick) Bathroom Door-Salvaged Door_x000D_
-Color/Finish: White-Factory Fin.</t>
  </si>
  <si>
    <t>213: (24" x 84"h &amp; 1-3/8" Thick) Closet Door_x000D_
-Color/Finish: White-Factory Fin.</t>
  </si>
  <si>
    <t>214: (24" x 84"h &amp; 1-3/8" Thick) HVAC Closet Hallway-Flush_x000D_
-Door Style: Two Panel_x000D_
-MFR &amp; Model #: REEB PR742-1 8/8" Louver Bottom_x000D_
-Color/Finish: White-Factory Fin.</t>
  </si>
  <si>
    <t>215: (24" x 84"h &amp; 1-3/8" Thick) HVAC Closet Hallway-Flush_x000D_
-MFR &amp; Model #: REEB PR742-1 8/8" Louver Bottom_x000D_
-Color/Finish: White-Factory Fin.</t>
  </si>
  <si>
    <t>216: (36" x 84"h &amp; 1-3/4" Thick) Guestroom Door-Sound Door_x000D_
-MFR &amp; Model #: REEB Steves Molded Doors Flat Panel Conmivo_x000D_
-Color/Finish: White-Factory Fin._x000D_
-Automatic Door Closer: Door Closer LCN 4040XP Heavy FIN 693_x000D_
-Fire Rating: 20 MIN.</t>
  </si>
  <si>
    <t>217: (21" x 84"Pair &amp; 1-3/8" Thick) Closet Doors _x000D_
-Color/Finish: White-Factory Fin.</t>
  </si>
  <si>
    <t>218: (36" x 90"h &amp; 1-3/8" Thick) Bathroom Door-Salvaged Door_x000D_
-Color/Finish: White-Factory Fin.</t>
  </si>
  <si>
    <t>220: (36" x 84"h &amp; 1-3/4" Thick) Guestroom Door - Sound Door_x000D_
-MFR &amp; Model #: REEB Steves Molded Doors Flat Panel Conmivo_x000D_
-Color/Finish: White-Factory Fin._x000D_
-Automatic Door Closer: Door Closer LCN 4040XP Heavy FIN 693_x000D_
-Fire Rating: 20 MIN.</t>
  </si>
  <si>
    <t>221: (36" x 84"h &amp; 1-3/4" Thick) Closet Door_x000D_
-Color/Finish: White-Factory Fin.</t>
  </si>
  <si>
    <t>222: (36" x 84"h &amp; 1-3/4" Thick) Bathroom Door-New_x000D_
-Color/Finish: White-Factory Fin.</t>
  </si>
  <si>
    <t>223: (24" x 84"h &amp; 1-3/8" Thick) HVAC Closet Hallway-Flush Door_x000D_
-Door Style: Two Panel_x000D_
-MFR &amp; Model #: REEB PR742-1 8/8" Louver Bottom_x000D_
-Color/Finish: White-Factory Fin.</t>
  </si>
  <si>
    <t>224: (24" x 84"h &amp; 1-3/8" Thick) HVAC Closet Hallway-Flush Door_x000D_
-Door Style: Two Panel_x000D_
-MFR &amp; Model #: REEB PR742-1 8/8" Louver Bottom_x000D_
-Color/Finish: White-Factory Fin.</t>
  </si>
  <si>
    <t>225: (36" x 84"h &amp; 1-3/4" Thick) Guestroom Door -Sound Door_x000D_
-MFR &amp; Model #: REEB Steves Molded Doors Flat Panel Conmivo_x000D_
-Color/Finish: White-Factory Fin._x000D_
-Automatic Door Closer: Door Closer LCN 4040XP Heavy FIN 693_x000D_
-Fire Rating: 20 MIN.</t>
  </si>
  <si>
    <t>226: (36" x 84"h &amp; 1-3/4" Thick) Closet Door-Slider_x000D_
-Color/Finish: White-Factory Fin.</t>
  </si>
  <si>
    <t>227: (36" x 84"h &amp; 1-3/4" Thick) Bathroom Door - New_x000D_
-Color/Finish: White-Factory Fin.</t>
  </si>
  <si>
    <t>229: (36" x 84"h &amp; 1-3/4" Thick) Fire Stair Door_x000D_
-MFR &amp; Model #: Door America-Millennium Collection Door 7517-Five Panel_x000D_
-Color/Finish: White-Factory Fin._x000D_
-Automatic Door Closer: Door Closer LCN 4040XP Heavy FIN 693_x000D_
-Fire Rating: 45 MIN.</t>
  </si>
  <si>
    <t>Attic Floor</t>
  </si>
  <si>
    <t>301: (36" x 84"h &amp; 1-3/4" Thick) Fire Stair Door_x000D_
-MFR &amp; Model #: Basic_x000D_
-Color/Finish: White-Factory Fin._x000D_
-Automatic Door Closer: Door Closer LCN 4040XP Heavy FIN 693_x000D_
-Fire Rating: 45 MIN.</t>
  </si>
  <si>
    <t>Hardware</t>
  </si>
  <si>
    <t>Hardware Set #01_x000D_
-Schlage_x000D_
-XE360TOFISMP6LAT XE360</t>
  </si>
  <si>
    <t>Hardware Set #02_x000D_
-Series Tubular Smart Mobile Reader</t>
  </si>
  <si>
    <t>Hardware Set #03_x000D_
-RFI ID</t>
  </si>
  <si>
    <t>Hardware Set #04_x000D_
-Walmart Eugene Color Hotel Door Lock Magnetic Card F</t>
  </si>
  <si>
    <t>Hardware Set #05_x000D_
-Privacy Lock</t>
  </si>
  <si>
    <t>Hardware Set #06_x000D_
-Passage-Exit</t>
  </si>
  <si>
    <t>Hardware Set #07
-Vacant
-Y Lock</t>
  </si>
  <si>
    <t>Hardware Set #08
-Card Key Lock</t>
  </si>
  <si>
    <t>Hardware Set #09_x000D_
-Lever Non Lock</t>
  </si>
  <si>
    <t>Hardware Set #10_x000D_
-Dummy Handle</t>
  </si>
  <si>
    <t>Hardware Set #11_x000D_
-Lock Type</t>
  </si>
  <si>
    <t>Hardware Set #12_x000D_
-Lever Handle Lock</t>
  </si>
  <si>
    <t>Hardware Set #13_x000D_
-Keypad</t>
  </si>
  <si>
    <t>Hardware Set #14_x000D_
-Fire Rated-Panic Bar Quality Door &amp; Hardware Von Duprin 22E03622 Matte Black</t>
  </si>
  <si>
    <t>Hardware Set #15_x000D_
-For Door 113 Pair Van Duprin W/ Electrified Trim: Sargent Electrified Exit Device Trim</t>
  </si>
  <si>
    <t>EA</t>
  </si>
  <si>
    <t>OPENINGS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</si>
</sst>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-&quot;$&quot;* #,##0_-;\-&quot;$&quot;* #,##0_-;_-&quot;$&quot;* &quot;-&quot;??_-;_-@_-"/>
    <numFmt numFmtId="166" formatCode="_(&quot;$&quot;* #,##0_);_(&quot;$&quot;* \(#,##0\);_(&quot;$&quot;* &quot;-&quot;?_);_(@_)"/>
    <numFmt numFmtId="167" formatCode="_(&quot;$&quot;* #,##0_);_(&quot;$&quot;* \(#,##0\);_(&quot;$&quot;* &quot;-&quot;??_);_(@_)"/>
    <numFmt numFmtId="168" formatCode="_(* #,##0_);_(* \(#,##0\);_(* &quot;-&quot;??_);_(@_)"/>
    <numFmt numFmtId="172" formatCode="&quot;$&quot;#,##0.00"/>
    <numFmt numFmtId="173" formatCode="0.000_);[Red]\(0.000\)"/>
  </numFmts>
  <fonts count="29">
    <font>
      <sz val="12"/>
      <name val="Arial"/>
      <charset val="134"/>
    </font>
    <font>
      <sz val="7"/>
      <color theme="1"/>
      <name val="Times New Roman"/>
      <family val="1"/>
    </font>
    <font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8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indexed="63"/>
      <name val="Calibri"/>
      <family val="2"/>
      <scheme val="minor"/>
    </font>
    <font>
      <sz val="12"/>
      <name val="Abadi"/>
      <family val="2"/>
    </font>
    <font>
      <sz val="12"/>
      <color theme="1"/>
      <name val="Calibri"/>
      <family val="2"/>
      <scheme val="minor"/>
    </font>
    <font>
      <b/>
      <sz val="16"/>
      <color indexed="63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indexed="8"/>
      <name val="Calibri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2"/>
      <color theme="1"/>
      <name val="Calibri"/>
      <family val="2"/>
    </font>
    <font>
      <b/>
      <sz val="12"/>
      <color rgb="FFFF0000"/>
      <name val="Calibri"/>
      <family val="2"/>
    </font>
    <font>
      <b/>
      <sz val="12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indexed="62"/>
      </bottom>
      <diagonal/>
    </border>
    <border>
      <left/>
      <right/>
      <top/>
      <bottom style="double">
        <color indexed="62"/>
      </bottom>
      <diagonal/>
    </border>
    <border>
      <left style="thin">
        <color auto="1"/>
      </left>
      <right/>
      <top style="double">
        <color indexed="62"/>
      </top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/>
      <bottom style="double">
        <color indexed="62"/>
      </bottom>
      <diagonal/>
    </border>
    <border>
      <left/>
      <right style="thin">
        <color auto="1"/>
      </right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4">
    <xf numFmtId="0" fontId="0" fillId="0" borderId="0"/>
    <xf numFmtId="43" fontId="25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9" borderId="19" applyNumberFormat="0" applyFont="0" applyAlignment="0" applyProtection="0"/>
    <xf numFmtId="0" fontId="21" fillId="10" borderId="20" applyNumberFormat="0" applyAlignment="0" applyProtection="0"/>
    <xf numFmtId="0" fontId="22" fillId="11" borderId="21" applyNumberFormat="0" applyAlignment="0" applyProtection="0"/>
    <xf numFmtId="0" fontId="23" fillId="0" borderId="16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0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12" borderId="22" applyNumberFormat="0" applyFont="0" applyAlignment="0" applyProtection="0"/>
    <xf numFmtId="0" fontId="18" fillId="12" borderId="22" applyNumberFormat="0" applyFont="0" applyAlignment="0" applyProtection="0"/>
    <xf numFmtId="0" fontId="18" fillId="12" borderId="22" applyNumberFormat="0" applyFont="0" applyAlignment="0" applyProtection="0"/>
  </cellStyleXfs>
  <cellXfs count="10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15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2" fontId="4" fillId="0" borderId="0" xfId="0" applyNumberFormat="1" applyFont="1" applyAlignment="1">
      <alignment vertical="top" wrapText="1"/>
    </xf>
    <xf numFmtId="2" fontId="4" fillId="0" borderId="0" xfId="0" applyNumberFormat="1" applyFont="1" applyAlignment="1">
      <alignment horizontal="center" vertical="center" wrapText="1"/>
    </xf>
    <xf numFmtId="9" fontId="4" fillId="0" borderId="0" xfId="3" applyFont="1" applyAlignment="1">
      <alignment horizontal="center" vertical="center" wrapText="1"/>
    </xf>
    <xf numFmtId="44" fontId="4" fillId="0" borderId="0" xfId="2" applyFont="1" applyAlignment="1">
      <alignment vertical="center" wrapText="1"/>
    </xf>
    <xf numFmtId="2" fontId="4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vertical="center"/>
    </xf>
    <xf numFmtId="0" fontId="3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9" fontId="4" fillId="0" borderId="0" xfId="3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14" fontId="7" fillId="0" borderId="0" xfId="0" applyNumberFormat="1" applyFont="1" applyAlignment="1">
      <alignment horizontal="left"/>
    </xf>
    <xf numFmtId="165" fontId="7" fillId="0" borderId="0" xfId="0" applyNumberFormat="1" applyFont="1"/>
    <xf numFmtId="0" fontId="7" fillId="0" borderId="0" xfId="0" applyFont="1" applyAlignment="1">
      <alignment horizontal="right" vertical="center"/>
    </xf>
    <xf numFmtId="165" fontId="7" fillId="0" borderId="0" xfId="0" applyNumberFormat="1" applyFont="1" applyAlignment="1">
      <alignment vertical="center" wrapText="1"/>
    </xf>
    <xf numFmtId="0" fontId="8" fillId="2" borderId="2" xfId="5" applyFont="1" applyFill="1" applyBorder="1" applyAlignment="1" applyProtection="1">
      <alignment horizontal="center" vertical="center" wrapText="1"/>
    </xf>
    <xf numFmtId="0" fontId="8" fillId="2" borderId="3" xfId="5" applyFont="1" applyFill="1" applyBorder="1" applyAlignment="1" applyProtection="1">
      <alignment horizontal="center" vertical="center" wrapText="1"/>
    </xf>
    <xf numFmtId="2" fontId="8" fillId="2" borderId="3" xfId="5" applyNumberFormat="1" applyFont="1" applyFill="1" applyBorder="1" applyAlignment="1" applyProtection="1">
      <alignment horizontal="center" vertical="center" wrapText="1"/>
    </xf>
    <xf numFmtId="9" fontId="8" fillId="2" borderId="3" xfId="3" applyFont="1" applyFill="1" applyBorder="1" applyAlignment="1" applyProtection="1">
      <alignment horizontal="center" vertical="center" wrapText="1"/>
    </xf>
    <xf numFmtId="0" fontId="9" fillId="3" borderId="4" xfId="6" applyFont="1" applyFill="1" applyBorder="1" applyAlignment="1">
      <alignment horizontal="center" vertical="center"/>
    </xf>
    <xf numFmtId="0" fontId="9" fillId="3" borderId="5" xfId="6" applyFont="1" applyFill="1" applyBorder="1" applyAlignment="1">
      <alignment horizontal="center" vertical="center"/>
    </xf>
    <xf numFmtId="0" fontId="9" fillId="3" borderId="5" xfId="6" applyFont="1" applyFill="1" applyBorder="1" applyAlignment="1">
      <alignment horizontal="center" vertical="top"/>
    </xf>
    <xf numFmtId="0" fontId="9" fillId="3" borderId="5" xfId="6" applyFont="1" applyFill="1" applyBorder="1" applyAlignment="1">
      <alignment vertical="top"/>
    </xf>
    <xf numFmtId="9" fontId="9" fillId="3" borderId="5" xfId="3" applyFont="1" applyFill="1" applyBorder="1" applyAlignment="1">
      <alignment vertical="center"/>
    </xf>
    <xf numFmtId="0" fontId="9" fillId="3" borderId="5" xfId="6" applyFont="1" applyFill="1" applyBorder="1" applyAlignment="1">
      <alignment vertical="center"/>
    </xf>
    <xf numFmtId="1" fontId="4" fillId="4" borderId="4" xfId="4" applyNumberFormat="1" applyFont="1" applyFill="1" applyBorder="1" applyAlignment="1">
      <alignment horizontal="center" vertical="center"/>
    </xf>
    <xf numFmtId="1" fontId="4" fillId="4" borderId="5" xfId="4" applyNumberFormat="1" applyFont="1" applyFill="1" applyBorder="1" applyAlignment="1">
      <alignment horizontal="center" vertical="center"/>
    </xf>
    <xf numFmtId="1" fontId="4" fillId="4" borderId="5" xfId="4" applyNumberFormat="1" applyFont="1" applyFill="1" applyBorder="1" applyAlignment="1">
      <alignment horizontal="center" vertical="top"/>
    </xf>
    <xf numFmtId="0" fontId="4" fillId="4" borderId="5" xfId="4" applyFont="1" applyFill="1" applyBorder="1" applyAlignment="1">
      <alignment horizontal="justify" vertical="top" wrapText="1"/>
    </xf>
    <xf numFmtId="1" fontId="8" fillId="0" borderId="5" xfId="0" applyNumberFormat="1" applyFont="1" applyBorder="1" applyAlignment="1">
      <alignment horizontal="center"/>
    </xf>
    <xf numFmtId="9" fontId="4" fillId="4" borderId="5" xfId="3" applyFont="1" applyFill="1" applyBorder="1" applyAlignment="1">
      <alignment horizontal="right" vertical="center"/>
    </xf>
    <xf numFmtId="41" fontId="4" fillId="4" borderId="5" xfId="4" applyNumberFormat="1" applyFont="1" applyFill="1" applyBorder="1" applyAlignment="1">
      <alignment horizontal="right" vertical="center"/>
    </xf>
    <xf numFmtId="0" fontId="8" fillId="5" borderId="5" xfId="4" applyFont="1" applyFill="1" applyBorder="1" applyAlignment="1">
      <alignment horizontal="justify" vertical="top" wrapText="1"/>
    </xf>
    <xf numFmtId="0" fontId="10" fillId="0" borderId="5" xfId="32" applyNumberFormat="1" applyFont="1" applyFill="1" applyBorder="1" applyAlignment="1">
      <alignment horizontal="left" vertical="center" wrapText="1"/>
    </xf>
    <xf numFmtId="0" fontId="11" fillId="0" borderId="5" xfId="0" applyFont="1" applyBorder="1"/>
    <xf numFmtId="9" fontId="9" fillId="3" borderId="5" xfId="3" applyFont="1" applyFill="1" applyBorder="1" applyAlignment="1">
      <alignment horizontal="right" vertical="center"/>
    </xf>
    <xf numFmtId="0" fontId="9" fillId="3" borderId="5" xfId="6" applyFont="1" applyFill="1" applyBorder="1" applyAlignment="1">
      <alignment horizontal="right" vertical="center"/>
    </xf>
    <xf numFmtId="44" fontId="4" fillId="0" borderId="0" xfId="2" applyFont="1" applyBorder="1" applyAlignment="1">
      <alignment vertical="center" wrapText="1"/>
    </xf>
    <xf numFmtId="44" fontId="7" fillId="0" borderId="0" xfId="2" applyFont="1" applyBorder="1" applyAlignment="1">
      <alignment horizontal="center" vertical="center"/>
    </xf>
    <xf numFmtId="44" fontId="7" fillId="0" borderId="0" xfId="2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44" fontId="8" fillId="2" borderId="3" xfId="2" applyFont="1" applyFill="1" applyBorder="1" applyAlignment="1" applyProtection="1">
      <alignment horizontal="center" vertical="center" wrapText="1"/>
    </xf>
    <xf numFmtId="2" fontId="8" fillId="2" borderId="6" xfId="5" applyNumberFormat="1" applyFont="1" applyFill="1" applyBorder="1" applyAlignment="1" applyProtection="1">
      <alignment horizontal="center" vertical="center" wrapText="1"/>
    </xf>
    <xf numFmtId="44" fontId="9" fillId="3" borderId="5" xfId="2" applyFont="1" applyFill="1" applyBorder="1" applyAlignment="1">
      <alignment vertical="center"/>
    </xf>
    <xf numFmtId="0" fontId="9" fillId="3" borderId="7" xfId="6" applyFont="1" applyFill="1" applyBorder="1" applyAlignment="1">
      <alignment vertical="center"/>
    </xf>
    <xf numFmtId="0" fontId="4" fillId="4" borderId="5" xfId="4" applyFont="1" applyFill="1" applyBorder="1" applyAlignment="1">
      <alignment horizontal="center" vertical="center"/>
    </xf>
    <xf numFmtId="44" fontId="4" fillId="4" borderId="5" xfId="2" applyFont="1" applyFill="1" applyBorder="1" applyAlignment="1" applyProtection="1">
      <alignment horizontal="left" vertical="center"/>
    </xf>
    <xf numFmtId="166" fontId="4" fillId="4" borderId="5" xfId="4" applyNumberFormat="1" applyFont="1" applyFill="1" applyBorder="1" applyAlignment="1" applyProtection="1">
      <alignment horizontal="left" vertical="center"/>
    </xf>
    <xf numFmtId="166" fontId="4" fillId="4" borderId="7" xfId="4" applyNumberFormat="1" applyFont="1" applyFill="1" applyBorder="1" applyAlignment="1" applyProtection="1">
      <alignment horizontal="left" vertical="center"/>
    </xf>
    <xf numFmtId="44" fontId="12" fillId="6" borderId="5" xfId="2" applyFont="1" applyFill="1" applyBorder="1" applyAlignment="1">
      <alignment vertical="center"/>
    </xf>
    <xf numFmtId="166" fontId="9" fillId="3" borderId="5" xfId="6" applyNumberFormat="1" applyFont="1" applyFill="1" applyBorder="1" applyAlignment="1">
      <alignment vertical="center"/>
    </xf>
    <xf numFmtId="166" fontId="9" fillId="3" borderId="7" xfId="6" applyNumberFormat="1" applyFont="1" applyFill="1" applyBorder="1" applyAlignment="1">
      <alignment vertical="center"/>
    </xf>
    <xf numFmtId="2" fontId="4" fillId="4" borderId="5" xfId="4" applyNumberFormat="1" applyFont="1" applyFill="1" applyBorder="1" applyAlignment="1" applyProtection="1">
      <alignment horizontal="center" vertical="center"/>
    </xf>
    <xf numFmtId="164" fontId="4" fillId="0" borderId="8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0" fontId="8" fillId="2" borderId="10" xfId="5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vertical="center"/>
    </xf>
    <xf numFmtId="42" fontId="9" fillId="3" borderId="11" xfId="6" applyNumberFormat="1" applyFont="1" applyFill="1" applyBorder="1" applyAlignment="1">
      <alignment vertical="center"/>
    </xf>
    <xf numFmtId="41" fontId="3" fillId="0" borderId="0" xfId="15" applyNumberFormat="1" applyFont="1" applyAlignment="1">
      <alignment vertical="center"/>
    </xf>
    <xf numFmtId="42" fontId="4" fillId="4" borderId="11" xfId="4" applyNumberFormat="1" applyFont="1" applyFill="1" applyBorder="1" applyAlignment="1" applyProtection="1">
      <alignment horizontal="left" vertical="center"/>
    </xf>
    <xf numFmtId="0" fontId="14" fillId="7" borderId="13" xfId="7" applyFont="1" applyFill="1" applyBorder="1" applyAlignment="1">
      <alignment horizontal="center" vertical="center"/>
    </xf>
    <xf numFmtId="0" fontId="14" fillId="7" borderId="13" xfId="7" applyFont="1" applyFill="1" applyBorder="1" applyAlignment="1">
      <alignment horizontal="left" vertical="top"/>
    </xf>
    <xf numFmtId="0" fontId="14" fillId="7" borderId="13" xfId="7" applyFont="1" applyFill="1" applyBorder="1" applyAlignment="1">
      <alignment vertical="top"/>
    </xf>
    <xf numFmtId="164" fontId="14" fillId="7" borderId="13" xfId="7" applyNumberFormat="1" applyFont="1" applyFill="1" applyBorder="1" applyAlignment="1" applyProtection="1">
      <alignment horizontal="center" vertical="center"/>
    </xf>
    <xf numFmtId="9" fontId="14" fillId="7" borderId="13" xfId="3" applyFont="1" applyFill="1" applyBorder="1" applyAlignment="1" applyProtection="1">
      <alignment horizontal="center" vertical="center"/>
    </xf>
    <xf numFmtId="0" fontId="14" fillId="7" borderId="14" xfId="7" applyFont="1" applyFill="1" applyBorder="1" applyAlignment="1">
      <alignment horizontal="left" vertical="center"/>
    </xf>
    <xf numFmtId="0" fontId="14" fillId="7" borderId="15" xfId="7" applyFont="1" applyFill="1" applyBorder="1" applyAlignment="1">
      <alignment horizontal="left" vertical="center"/>
    </xf>
    <xf numFmtId="0" fontId="14" fillId="7" borderId="16" xfId="7" applyFont="1" applyFill="1" applyAlignment="1">
      <alignment horizontal="center" vertical="center"/>
    </xf>
    <xf numFmtId="0" fontId="14" fillId="7" borderId="16" xfId="7" applyFont="1" applyFill="1" applyAlignment="1">
      <alignment horizontal="left" vertical="top"/>
    </xf>
    <xf numFmtId="0" fontId="14" fillId="7" borderId="16" xfId="7" applyFont="1" applyFill="1" applyAlignment="1">
      <alignment vertical="top"/>
    </xf>
    <xf numFmtId="164" fontId="14" fillId="7" borderId="16" xfId="7" applyNumberFormat="1" applyFont="1" applyFill="1" applyAlignment="1" applyProtection="1">
      <alignment horizontal="center" vertical="center"/>
    </xf>
    <xf numFmtId="9" fontId="14" fillId="7" borderId="16" xfId="3" applyFont="1" applyFill="1" applyBorder="1" applyAlignment="1" applyProtection="1">
      <alignment horizontal="center" vertical="center"/>
    </xf>
    <xf numFmtId="0" fontId="14" fillId="7" borderId="16" xfId="7" applyFont="1" applyFill="1" applyAlignment="1">
      <alignment horizontal="left" vertical="center"/>
    </xf>
    <xf numFmtId="44" fontId="14" fillId="7" borderId="17" xfId="2" applyFont="1" applyFill="1" applyBorder="1" applyAlignment="1">
      <alignment vertical="center"/>
    </xf>
    <xf numFmtId="42" fontId="14" fillId="7" borderId="17" xfId="7" applyNumberFormat="1" applyFont="1" applyFill="1" applyBorder="1" applyAlignment="1">
      <alignment vertical="center"/>
    </xf>
    <xf numFmtId="9" fontId="14" fillId="7" borderId="16" xfId="3" applyFont="1" applyFill="1" applyBorder="1" applyAlignment="1">
      <alignment horizontal="center" vertical="center"/>
    </xf>
    <xf numFmtId="167" fontId="14" fillId="7" borderId="16" xfId="7" applyNumberFormat="1" applyFont="1" applyFill="1" applyAlignment="1">
      <alignment horizontal="left" vertical="center"/>
    </xf>
    <xf numFmtId="0" fontId="14" fillId="7" borderId="16" xfId="7" applyNumberFormat="1" applyFont="1" applyFill="1" applyAlignment="1">
      <alignment horizontal="left" vertical="center"/>
    </xf>
    <xf numFmtId="44" fontId="14" fillId="7" borderId="16" xfId="2" applyFont="1" applyFill="1" applyBorder="1" applyAlignment="1">
      <alignment horizontal="left" vertical="center"/>
    </xf>
    <xf numFmtId="168" fontId="15" fillId="8" borderId="0" xfId="1" applyNumberFormat="1" applyFont="1" applyFill="1" applyAlignment="1">
      <alignment horizontal="right" vertical="center"/>
    </xf>
    <xf numFmtId="0" fontId="16" fillId="8" borderId="0" xfId="0" applyFont="1" applyFill="1" applyAlignment="1">
      <alignment horizontal="center" vertical="center"/>
    </xf>
    <xf numFmtId="0" fontId="15" fillId="8" borderId="0" xfId="0" applyFont="1" applyFill="1" applyAlignment="1">
      <alignment horizontal="right" vertical="center"/>
    </xf>
    <xf numFmtId="0" fontId="17" fillId="8" borderId="0" xfId="0" applyFont="1" applyFill="1" applyAlignment="1">
      <alignment horizontal="center" vertical="center"/>
    </xf>
    <xf numFmtId="168" fontId="15" fillId="8" borderId="0" xfId="0" applyNumberFormat="1" applyFont="1" applyFill="1" applyAlignment="1">
      <alignment horizontal="center" vertical="center"/>
    </xf>
    <xf numFmtId="0" fontId="13" fillId="0" borderId="0" xfId="0" applyFont="1" applyAlignment="1">
      <alignment vertical="top"/>
    </xf>
    <xf numFmtId="167" fontId="14" fillId="7" borderId="18" xfId="7" applyNumberFormat="1" applyFont="1" applyFill="1" applyBorder="1" applyAlignment="1">
      <alignment vertical="center"/>
    </xf>
    <xf numFmtId="0" fontId="26" fillId="0" borderId="5" xfId="0" applyFont="1" applyBorder="1" applyAlignment="1">
      <alignment horizontal="center" vertical="center"/>
    </xf>
    <xf numFmtId="0" fontId="27" fillId="0" borderId="5" xfId="0" applyFont="1" applyBorder="1" applyAlignment="1">
      <alignment horizontal="left" vertical="top" wrapText="1"/>
    </xf>
    <xf numFmtId="0" fontId="26" fillId="0" borderId="5" xfId="0" applyFont="1" applyBorder="1" applyAlignment="1">
      <alignment horizontal="left" vertical="top" wrapText="1"/>
    </xf>
    <xf numFmtId="0" fontId="28" fillId="0" borderId="5" xfId="0" applyFont="1" applyBorder="1" applyAlignment="1">
      <alignment horizontal="center" vertical="center"/>
    </xf>
    <xf numFmtId="172" fontId="8" fillId="0" borderId="5" xfId="0" applyNumberFormat="1" applyFont="1" applyBorder="1" applyAlignment="1">
      <alignment horizontal="center" vertical="center"/>
    </xf>
    <xf numFmtId="173" fontId="8" fillId="0" borderId="5" xfId="0" applyNumberFormat="1" applyFont="1" applyBorder="1" applyAlignment="1">
      <alignment horizontal="center" vertical="center"/>
    </xf>
    <xf numFmtId="2" fontId="5" fillId="2" borderId="0" xfId="0" applyNumberFormat="1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14" fillId="7" borderId="12" xfId="7" applyFont="1" applyFill="1" applyBorder="1" applyAlignment="1">
      <alignment horizontal="left" vertical="center"/>
    </xf>
    <xf numFmtId="0" fontId="14" fillId="7" borderId="13" xfId="7" applyFont="1" applyFill="1" applyBorder="1" applyAlignment="1">
      <alignment horizontal="left" vertical="center"/>
    </xf>
    <xf numFmtId="0" fontId="14" fillId="7" borderId="14" xfId="7" applyFont="1" applyFill="1" applyBorder="1" applyAlignment="1">
      <alignment horizontal="left" vertical="center"/>
    </xf>
    <xf numFmtId="0" fontId="14" fillId="7" borderId="15" xfId="7" applyFont="1" applyFill="1" applyBorder="1" applyAlignment="1">
      <alignment horizontal="left" vertical="center"/>
    </xf>
  </cellXfs>
  <cellStyles count="34">
    <cellStyle name="Comma" xfId="1" builtinId="3"/>
    <cellStyle name="Comma 2" xfId="8" xr:uid="{00000000-0005-0000-0000-000031000000}"/>
    <cellStyle name="Comma 2 2" xfId="9" xr:uid="{00000000-0005-0000-0000-000032000000}"/>
    <cellStyle name="Currency" xfId="2" builtinId="4"/>
    <cellStyle name="Currency 2" xfId="10" xr:uid="{00000000-0005-0000-0000-000033000000}"/>
    <cellStyle name="Currency 2 2 2" xfId="11" xr:uid="{00000000-0005-0000-0000-000034000000}"/>
    <cellStyle name="Input" xfId="5" builtinId="20"/>
    <cellStyle name="Normal" xfId="0" builtinId="0"/>
    <cellStyle name="Normal 10" xfId="12" xr:uid="{00000000-0005-0000-0000-000035000000}"/>
    <cellStyle name="Normal 2" xfId="13" xr:uid="{00000000-0005-0000-0000-000036000000}"/>
    <cellStyle name="Normal 2 2" xfId="14" xr:uid="{00000000-0005-0000-0000-000037000000}"/>
    <cellStyle name="Normal 2 3" xfId="15" xr:uid="{00000000-0005-0000-0000-000038000000}"/>
    <cellStyle name="Normal 2 3 2" xfId="16" xr:uid="{00000000-0005-0000-0000-000039000000}"/>
    <cellStyle name="Normal 3" xfId="17" xr:uid="{00000000-0005-0000-0000-00003A000000}"/>
    <cellStyle name="Normal 3 2" xfId="18" xr:uid="{00000000-0005-0000-0000-00003B000000}"/>
    <cellStyle name="Normal 4" xfId="19" xr:uid="{00000000-0005-0000-0000-00003C000000}"/>
    <cellStyle name="Normal 4 2" xfId="20" xr:uid="{00000000-0005-0000-0000-00003D000000}"/>
    <cellStyle name="Normal 4 2 2" xfId="21" xr:uid="{00000000-0005-0000-0000-00003E000000}"/>
    <cellStyle name="Normal 4 3" xfId="22" xr:uid="{00000000-0005-0000-0000-00003F000000}"/>
    <cellStyle name="Normal 4 3 2" xfId="23" xr:uid="{00000000-0005-0000-0000-000040000000}"/>
    <cellStyle name="Normal 4 4" xfId="24" xr:uid="{00000000-0005-0000-0000-000041000000}"/>
    <cellStyle name="Normal 5" xfId="25" xr:uid="{00000000-0005-0000-0000-000042000000}"/>
    <cellStyle name="Normal 6" xfId="26" xr:uid="{00000000-0005-0000-0000-000043000000}"/>
    <cellStyle name="Normal 7" xfId="27" xr:uid="{00000000-0005-0000-0000-000044000000}"/>
    <cellStyle name="Normal 7 2" xfId="28" xr:uid="{00000000-0005-0000-0000-000045000000}"/>
    <cellStyle name="Normal 8" xfId="29" xr:uid="{00000000-0005-0000-0000-000046000000}"/>
    <cellStyle name="Normal 9" xfId="30" xr:uid="{00000000-0005-0000-0000-000047000000}"/>
    <cellStyle name="Note" xfId="4" builtinId="10"/>
    <cellStyle name="Note 2" xfId="31" xr:uid="{00000000-0005-0000-0000-000048000000}"/>
    <cellStyle name="Note 2 2 2 2" xfId="32" xr:uid="{00000000-0005-0000-0000-000049000000}"/>
    <cellStyle name="Note 3 2" xfId="33" xr:uid="{00000000-0005-0000-0000-00004A000000}"/>
    <cellStyle name="Output" xfId="6" builtinId="21"/>
    <cellStyle name="Percent" xfId="3" builtinId="5"/>
    <cellStyle name="Total" xfId="7" builtinId="25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1160317</xdr:colOff>
      <xdr:row>1</xdr:row>
      <xdr:rowOff>52883</xdr:rowOff>
    </xdr:from>
    <xdr:to>
      <xdr:col>16</xdr:col>
      <xdr:colOff>1264228</xdr:colOff>
      <xdr:row>6</xdr:row>
      <xdr:rowOff>213076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4AC072-E980-D98F-1BE0-9C9C3D2DD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707590" y="347292"/>
          <a:ext cx="6459683" cy="1614920"/>
        </a:xfrm>
        <a:prstGeom prst="rect">
          <a:avLst/>
        </a:prstGeom>
        <a:solidFill>
          <a:schemeClr val="tx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Y150"/>
  <sheetViews>
    <sheetView tabSelected="1" topLeftCell="B1" zoomScale="55" zoomScaleNormal="55" zoomScaleSheetLayoutView="40" workbookViewId="0">
      <pane ySplit="8" topLeftCell="A9" activePane="bottomLeft" state="frozen"/>
      <selection pane="bottomLeft" activeCell="H29" sqref="H29"/>
    </sheetView>
  </sheetViews>
  <sheetFormatPr defaultColWidth="8.88671875" defaultRowHeight="15.75"/>
  <cols>
    <col min="1" max="1" width="6" style="4" customWidth="1"/>
    <col min="2" max="2" width="8.6640625" style="4" customWidth="1"/>
    <col min="3" max="3" width="9.5546875" style="4" customWidth="1"/>
    <col min="4" max="4" width="7.88671875" style="5" customWidth="1"/>
    <col min="5" max="5" width="67.5546875" style="6" customWidth="1"/>
    <col min="6" max="6" width="8.33203125" style="7" customWidth="1"/>
    <col min="7" max="7" width="15.5546875" style="8" customWidth="1"/>
    <col min="8" max="8" width="9.109375" style="7" customWidth="1"/>
    <col min="9" max="9" width="6.77734375" style="4" customWidth="1"/>
    <col min="10" max="14" width="15.109375" style="9" customWidth="1"/>
    <col min="15" max="16" width="14.33203125" style="10" customWidth="1"/>
    <col min="17" max="17" width="15.44140625" style="11" customWidth="1"/>
    <col min="18" max="18" width="9.6640625" style="12"/>
    <col min="19" max="19" width="10.33203125" style="12" customWidth="1"/>
    <col min="20" max="16384" width="8.88671875" style="12"/>
  </cols>
  <sheetData>
    <row r="1" spans="1:25" s="1" customFormat="1" ht="22.5">
      <c r="A1" s="98" t="s">
        <v>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</row>
    <row r="2" spans="1:25">
      <c r="A2" s="13"/>
      <c r="G2" s="14"/>
      <c r="J2" s="43"/>
      <c r="K2" s="43"/>
      <c r="L2" s="43"/>
      <c r="M2" s="43"/>
      <c r="N2" s="43"/>
      <c r="Q2" s="59"/>
    </row>
    <row r="3" spans="1:25" ht="20.25">
      <c r="B3" s="15"/>
      <c r="C3" s="15"/>
      <c r="D3" s="16"/>
      <c r="E3" s="17"/>
      <c r="G3" s="14"/>
      <c r="J3" s="43"/>
      <c r="K3" s="43"/>
      <c r="L3" s="44"/>
      <c r="M3" s="44"/>
      <c r="N3" s="44"/>
      <c r="O3" s="15"/>
      <c r="P3" s="15"/>
      <c r="Q3" s="59"/>
    </row>
    <row r="4" spans="1:25" ht="20.25">
      <c r="B4" s="15"/>
      <c r="C4" s="15"/>
      <c r="D4" s="16" t="s">
        <v>5</v>
      </c>
      <c r="E4" s="18" t="s">
        <v>161</v>
      </c>
      <c r="G4" s="14"/>
      <c r="J4" s="43"/>
      <c r="K4" s="43"/>
      <c r="L4" s="45"/>
      <c r="M4" s="45"/>
      <c r="N4" s="45"/>
      <c r="O4" s="46"/>
      <c r="P4" s="46"/>
      <c r="Q4" s="59"/>
    </row>
    <row r="5" spans="1:25" ht="37.5" customHeight="1">
      <c r="B5" s="15"/>
      <c r="C5" s="15"/>
      <c r="D5" s="19"/>
      <c r="E5" s="20"/>
      <c r="G5" s="14"/>
      <c r="J5" s="43"/>
      <c r="K5" s="43"/>
      <c r="L5" s="45"/>
      <c r="M5" s="45"/>
      <c r="N5" s="45"/>
      <c r="O5" s="46"/>
      <c r="P5" s="46"/>
      <c r="Q5" s="59"/>
    </row>
    <row r="6" spans="1:25" ht="19.7" customHeight="1">
      <c r="A6" s="13"/>
      <c r="G6" s="14"/>
      <c r="J6" s="43"/>
      <c r="K6" s="43"/>
      <c r="L6" s="45"/>
      <c r="M6" s="45"/>
      <c r="N6" s="45"/>
      <c r="O6" s="46"/>
      <c r="P6" s="46"/>
      <c r="Q6" s="59"/>
    </row>
    <row r="7" spans="1:25" ht="20.25">
      <c r="A7" s="13"/>
      <c r="G7" s="14"/>
      <c r="J7" s="43"/>
      <c r="K7" s="43"/>
      <c r="L7" s="45"/>
      <c r="M7" s="45"/>
      <c r="N7" s="45"/>
      <c r="O7" s="46"/>
      <c r="P7" s="46"/>
      <c r="Q7" s="60"/>
    </row>
    <row r="8" spans="1:25" s="2" customFormat="1" ht="30.6" customHeight="1">
      <c r="A8" s="21" t="s">
        <v>6</v>
      </c>
      <c r="B8" s="22" t="s">
        <v>7</v>
      </c>
      <c r="C8" s="22" t="s">
        <v>8</v>
      </c>
      <c r="D8" s="22" t="s">
        <v>9</v>
      </c>
      <c r="E8" s="23" t="s">
        <v>0</v>
      </c>
      <c r="F8" s="23" t="s">
        <v>10</v>
      </c>
      <c r="G8" s="24" t="s">
        <v>11</v>
      </c>
      <c r="H8" s="23" t="s">
        <v>12</v>
      </c>
      <c r="I8" s="22" t="s">
        <v>13</v>
      </c>
      <c r="J8" s="47" t="s">
        <v>14</v>
      </c>
      <c r="K8" s="47" t="s">
        <v>15</v>
      </c>
      <c r="L8" s="47" t="s">
        <v>16</v>
      </c>
      <c r="M8" s="47" t="s">
        <v>17</v>
      </c>
      <c r="N8" s="47" t="s">
        <v>18</v>
      </c>
      <c r="O8" s="23" t="s">
        <v>19</v>
      </c>
      <c r="P8" s="48" t="s">
        <v>20</v>
      </c>
      <c r="Q8" s="61" t="s">
        <v>21</v>
      </c>
      <c r="R8" s="62"/>
      <c r="S8" s="62"/>
      <c r="T8" s="62"/>
      <c r="U8" s="62"/>
      <c r="V8" s="62"/>
      <c r="W8" s="62"/>
      <c r="X8" s="62"/>
      <c r="Y8" s="62"/>
    </row>
    <row r="9" spans="1:25" s="3" customFormat="1" ht="15.95" customHeight="1">
      <c r="A9" s="25"/>
      <c r="B9" s="26"/>
      <c r="C9" s="26"/>
      <c r="D9" s="27" t="s">
        <v>22</v>
      </c>
      <c r="E9" s="28" t="s">
        <v>23</v>
      </c>
      <c r="F9" s="26"/>
      <c r="G9" s="29"/>
      <c r="H9" s="30"/>
      <c r="I9" s="30"/>
      <c r="J9" s="49"/>
      <c r="K9" s="49"/>
      <c r="L9" s="49"/>
      <c r="M9" s="49"/>
      <c r="N9" s="49"/>
      <c r="O9" s="30"/>
      <c r="P9" s="50"/>
      <c r="Q9" s="63">
        <f>SUM(O10:O24)</f>
        <v>0</v>
      </c>
      <c r="R9" s="64" t="s">
        <v>24</v>
      </c>
    </row>
    <row r="10" spans="1:25" s="3" customFormat="1">
      <c r="A10" s="31"/>
      <c r="B10" s="32"/>
      <c r="C10" s="32"/>
      <c r="D10" s="33"/>
      <c r="E10" s="34"/>
      <c r="F10" s="35"/>
      <c r="G10" s="36"/>
      <c r="H10" s="37"/>
      <c r="I10" s="51"/>
      <c r="J10" s="52"/>
      <c r="K10" s="52"/>
      <c r="L10" s="52"/>
      <c r="M10" s="52"/>
      <c r="N10" s="52"/>
      <c r="O10" s="53"/>
      <c r="P10" s="54"/>
      <c r="Q10" s="65"/>
      <c r="R10" s="64"/>
    </row>
    <row r="11" spans="1:25" s="3" customFormat="1">
      <c r="A11" s="31" t="str">
        <f>IF(I11&lt;&gt;"",1+MAX($A9:A$9),"")</f>
        <v/>
      </c>
      <c r="B11" s="32"/>
      <c r="C11" s="32"/>
      <c r="D11" s="33"/>
      <c r="E11" s="38" t="s">
        <v>25</v>
      </c>
      <c r="F11" s="35"/>
      <c r="G11" s="36"/>
      <c r="H11" s="37"/>
      <c r="I11" s="51"/>
      <c r="J11" s="52"/>
      <c r="K11" s="52"/>
      <c r="L11" s="53" t="str">
        <f t="shared" ref="L11" si="0">IF(F11=0,"",J11*H11)</f>
        <v/>
      </c>
      <c r="M11" s="53" t="str">
        <f t="shared" ref="M11" si="1">IF(F11=0,"",K11*H11)</f>
        <v/>
      </c>
      <c r="N11" s="53"/>
      <c r="O11" s="53" t="str">
        <f t="shared" ref="O11" si="2">IF(F11=0,"",L11+M11)</f>
        <v/>
      </c>
      <c r="P11" s="54"/>
      <c r="Q11" s="65"/>
      <c r="R11" s="64"/>
    </row>
    <row r="12" spans="1:25" s="3" customFormat="1">
      <c r="A12" s="31">
        <f>IF(I12&lt;&gt;"",1+MAX($A$9:A11),"")</f>
        <v>1</v>
      </c>
      <c r="B12" s="32"/>
      <c r="C12" s="32"/>
      <c r="D12" s="33"/>
      <c r="E12" s="39" t="s">
        <v>26</v>
      </c>
      <c r="F12" s="35">
        <v>1</v>
      </c>
      <c r="G12" s="36">
        <v>0</v>
      </c>
      <c r="H12" s="37">
        <f>(1+G12)*F12</f>
        <v>1</v>
      </c>
      <c r="I12" s="51" t="s">
        <v>27</v>
      </c>
      <c r="J12" s="52">
        <v>0</v>
      </c>
      <c r="K12" s="52">
        <f t="shared" ref="K12:K24" si="3">J12*H12</f>
        <v>0</v>
      </c>
      <c r="L12" s="53">
        <f t="shared" ref="L12:L15" si="4">IF(F12=0,"",J12*H12)</f>
        <v>0</v>
      </c>
      <c r="M12" s="53">
        <f t="shared" ref="M12:M15" si="5">IF(F12=0,"",K12*H12)</f>
        <v>0</v>
      </c>
      <c r="N12" s="53"/>
      <c r="O12" s="53">
        <f t="shared" ref="O12:O15" si="6">IF(F12=0,"",L12+M12)</f>
        <v>0</v>
      </c>
      <c r="P12" s="54"/>
      <c r="Q12" s="65"/>
      <c r="R12" s="64"/>
    </row>
    <row r="13" spans="1:25" s="3" customFormat="1">
      <c r="A13" s="31">
        <f>IF(I13&lt;&gt;"",1+MAX($A$9:A12),"")</f>
        <v>2</v>
      </c>
      <c r="B13" s="32"/>
      <c r="C13" s="32"/>
      <c r="D13" s="33"/>
      <c r="E13" s="39" t="s">
        <v>28</v>
      </c>
      <c r="F13" s="35">
        <v>1</v>
      </c>
      <c r="G13" s="36">
        <v>0</v>
      </c>
      <c r="H13" s="37">
        <f>(1+G13)*F13</f>
        <v>1</v>
      </c>
      <c r="I13" s="51" t="s">
        <v>27</v>
      </c>
      <c r="J13" s="52">
        <v>0</v>
      </c>
      <c r="K13" s="52">
        <f t="shared" si="3"/>
        <v>0</v>
      </c>
      <c r="L13" s="53">
        <f t="shared" si="4"/>
        <v>0</v>
      </c>
      <c r="M13" s="53">
        <f t="shared" si="5"/>
        <v>0</v>
      </c>
      <c r="N13" s="53"/>
      <c r="O13" s="53">
        <f t="shared" si="6"/>
        <v>0</v>
      </c>
      <c r="P13" s="54"/>
      <c r="Q13" s="65"/>
      <c r="R13" s="64"/>
    </row>
    <row r="14" spans="1:25" s="3" customFormat="1">
      <c r="A14" s="31" t="str">
        <f>IF(I14&lt;&gt;"",1+MAX($A$9:A13),"")</f>
        <v/>
      </c>
      <c r="B14" s="32"/>
      <c r="C14" s="32"/>
      <c r="D14" s="33"/>
      <c r="E14" s="38" t="s">
        <v>29</v>
      </c>
      <c r="F14" s="35"/>
      <c r="G14" s="36"/>
      <c r="H14" s="37"/>
      <c r="I14" s="51"/>
      <c r="J14" s="52"/>
      <c r="K14" s="52"/>
      <c r="L14" s="53" t="str">
        <f t="shared" si="4"/>
        <v/>
      </c>
      <c r="M14" s="53" t="str">
        <f t="shared" si="5"/>
        <v/>
      </c>
      <c r="N14" s="53"/>
      <c r="O14" s="53" t="str">
        <f t="shared" si="6"/>
        <v/>
      </c>
      <c r="P14" s="54"/>
      <c r="Q14" s="65"/>
      <c r="R14" s="64"/>
    </row>
    <row r="15" spans="1:25" s="3" customFormat="1">
      <c r="A15" s="31">
        <f>IF(I15&lt;&gt;"",1+MAX($A$9:A14),"")</f>
        <v>3</v>
      </c>
      <c r="B15" s="32"/>
      <c r="C15" s="32"/>
      <c r="D15" s="33"/>
      <c r="E15" s="40" t="s">
        <v>30</v>
      </c>
      <c r="F15" s="35">
        <v>1</v>
      </c>
      <c r="G15" s="36">
        <v>0</v>
      </c>
      <c r="H15" s="37">
        <f t="shared" ref="H15:H24" si="7">(1+G15)*F15</f>
        <v>1</v>
      </c>
      <c r="I15" s="51" t="s">
        <v>27</v>
      </c>
      <c r="J15" s="52">
        <v>0</v>
      </c>
      <c r="K15" s="52">
        <f t="shared" si="3"/>
        <v>0</v>
      </c>
      <c r="L15" s="53">
        <f t="shared" si="4"/>
        <v>0</v>
      </c>
      <c r="M15" s="53">
        <f t="shared" si="5"/>
        <v>0</v>
      </c>
      <c r="N15" s="53"/>
      <c r="O15" s="53">
        <f t="shared" si="6"/>
        <v>0</v>
      </c>
      <c r="P15" s="54"/>
      <c r="Q15" s="65"/>
      <c r="R15" s="64"/>
    </row>
    <row r="16" spans="1:25" s="3" customFormat="1">
      <c r="A16" s="31">
        <f>IF(I16&lt;&gt;"",1+MAX($A$9:A15),"")</f>
        <v>4</v>
      </c>
      <c r="B16" s="32"/>
      <c r="C16" s="32"/>
      <c r="D16" s="33"/>
      <c r="E16" s="40" t="s">
        <v>31</v>
      </c>
      <c r="F16" s="35">
        <v>1</v>
      </c>
      <c r="G16" s="36">
        <v>0</v>
      </c>
      <c r="H16" s="37">
        <f t="shared" si="7"/>
        <v>1</v>
      </c>
      <c r="I16" s="51" t="s">
        <v>27</v>
      </c>
      <c r="J16" s="52">
        <v>0</v>
      </c>
      <c r="K16" s="52">
        <f t="shared" si="3"/>
        <v>0</v>
      </c>
      <c r="L16" s="53">
        <f t="shared" ref="L16:L24" si="8">IF(F16=0,"",J16*H16)</f>
        <v>0</v>
      </c>
      <c r="M16" s="53">
        <f t="shared" ref="M16:M24" si="9">IF(F16=0,"",K16*H16)</f>
        <v>0</v>
      </c>
      <c r="N16" s="53"/>
      <c r="O16" s="53">
        <f t="shared" ref="O16:O24" si="10">IF(F16=0,"",L16+M16)</f>
        <v>0</v>
      </c>
      <c r="P16" s="54"/>
      <c r="Q16" s="65"/>
      <c r="R16" s="64"/>
    </row>
    <row r="17" spans="1:18" s="3" customFormat="1">
      <c r="A17" s="31">
        <f>IF(I17&lt;&gt;"",1+MAX($A$9:A16),"")</f>
        <v>5</v>
      </c>
      <c r="B17" s="32"/>
      <c r="C17" s="32"/>
      <c r="D17" s="33"/>
      <c r="E17" s="40" t="s">
        <v>32</v>
      </c>
      <c r="F17" s="35">
        <v>1</v>
      </c>
      <c r="G17" s="36">
        <v>0</v>
      </c>
      <c r="H17" s="37">
        <f t="shared" si="7"/>
        <v>1</v>
      </c>
      <c r="I17" s="51" t="s">
        <v>27</v>
      </c>
      <c r="J17" s="52">
        <v>0</v>
      </c>
      <c r="K17" s="52">
        <f t="shared" si="3"/>
        <v>0</v>
      </c>
      <c r="L17" s="53">
        <f t="shared" si="8"/>
        <v>0</v>
      </c>
      <c r="M17" s="53">
        <f t="shared" si="9"/>
        <v>0</v>
      </c>
      <c r="N17" s="53"/>
      <c r="O17" s="53">
        <f t="shared" si="10"/>
        <v>0</v>
      </c>
      <c r="P17" s="54"/>
      <c r="Q17" s="65"/>
      <c r="R17" s="64"/>
    </row>
    <row r="18" spans="1:18" s="3" customFormat="1">
      <c r="A18" s="31">
        <f>IF(I18&lt;&gt;"",1+MAX($A$9:A17),"")</f>
        <v>6</v>
      </c>
      <c r="B18" s="32"/>
      <c r="C18" s="32"/>
      <c r="D18" s="33"/>
      <c r="E18" s="40" t="s">
        <v>33</v>
      </c>
      <c r="F18" s="35">
        <v>1</v>
      </c>
      <c r="G18" s="36">
        <v>0</v>
      </c>
      <c r="H18" s="37">
        <f t="shared" si="7"/>
        <v>1</v>
      </c>
      <c r="I18" s="51" t="s">
        <v>27</v>
      </c>
      <c r="J18" s="52">
        <v>0</v>
      </c>
      <c r="K18" s="52">
        <f t="shared" si="3"/>
        <v>0</v>
      </c>
      <c r="L18" s="53">
        <f t="shared" si="8"/>
        <v>0</v>
      </c>
      <c r="M18" s="53">
        <f t="shared" si="9"/>
        <v>0</v>
      </c>
      <c r="N18" s="53"/>
      <c r="O18" s="53">
        <f t="shared" si="10"/>
        <v>0</v>
      </c>
      <c r="P18" s="54"/>
      <c r="Q18" s="65"/>
      <c r="R18" s="64"/>
    </row>
    <row r="19" spans="1:18" s="3" customFormat="1">
      <c r="A19" s="31">
        <f>IF(I19&lt;&gt;"",1+MAX($A$9:A18),"")</f>
        <v>7</v>
      </c>
      <c r="B19" s="32"/>
      <c r="C19" s="32"/>
      <c r="D19" s="33"/>
      <c r="E19" s="40" t="s">
        <v>34</v>
      </c>
      <c r="F19" s="35">
        <v>1</v>
      </c>
      <c r="G19" s="36">
        <v>0</v>
      </c>
      <c r="H19" s="37">
        <f t="shared" si="7"/>
        <v>1</v>
      </c>
      <c r="I19" s="51" t="s">
        <v>27</v>
      </c>
      <c r="J19" s="52">
        <v>0</v>
      </c>
      <c r="K19" s="52">
        <f t="shared" si="3"/>
        <v>0</v>
      </c>
      <c r="L19" s="53">
        <f t="shared" si="8"/>
        <v>0</v>
      </c>
      <c r="M19" s="53">
        <f t="shared" si="9"/>
        <v>0</v>
      </c>
      <c r="N19" s="53"/>
      <c r="O19" s="53">
        <f t="shared" si="10"/>
        <v>0</v>
      </c>
      <c r="P19" s="54"/>
      <c r="Q19" s="65"/>
      <c r="R19" s="64"/>
    </row>
    <row r="20" spans="1:18" s="3" customFormat="1">
      <c r="A20" s="31">
        <f>IF(I20&lt;&gt;"",1+MAX($A$9:A19),"")</f>
        <v>8</v>
      </c>
      <c r="B20" s="32"/>
      <c r="C20" s="32"/>
      <c r="D20" s="33"/>
      <c r="E20" s="40" t="s">
        <v>35</v>
      </c>
      <c r="F20" s="35">
        <v>1</v>
      </c>
      <c r="G20" s="36">
        <v>0</v>
      </c>
      <c r="H20" s="37">
        <f t="shared" si="7"/>
        <v>1</v>
      </c>
      <c r="I20" s="51" t="s">
        <v>27</v>
      </c>
      <c r="J20" s="52">
        <v>0</v>
      </c>
      <c r="K20" s="52">
        <f t="shared" si="3"/>
        <v>0</v>
      </c>
      <c r="L20" s="53">
        <f t="shared" si="8"/>
        <v>0</v>
      </c>
      <c r="M20" s="53">
        <f t="shared" si="9"/>
        <v>0</v>
      </c>
      <c r="N20" s="53"/>
      <c r="O20" s="53">
        <f t="shared" si="10"/>
        <v>0</v>
      </c>
      <c r="P20" s="54"/>
      <c r="Q20" s="65"/>
      <c r="R20" s="64"/>
    </row>
    <row r="21" spans="1:18" s="3" customFormat="1">
      <c r="A21" s="31">
        <f>IF(I21&lt;&gt;"",1+MAX($A$9:A20),"")</f>
        <v>9</v>
      </c>
      <c r="B21" s="32"/>
      <c r="C21" s="32"/>
      <c r="D21" s="33"/>
      <c r="E21" s="40" t="s">
        <v>36</v>
      </c>
      <c r="F21" s="35">
        <v>1</v>
      </c>
      <c r="G21" s="36">
        <v>0</v>
      </c>
      <c r="H21" s="37">
        <f t="shared" si="7"/>
        <v>1</v>
      </c>
      <c r="I21" s="51" t="s">
        <v>27</v>
      </c>
      <c r="J21" s="52">
        <v>0</v>
      </c>
      <c r="K21" s="52">
        <f t="shared" si="3"/>
        <v>0</v>
      </c>
      <c r="L21" s="53">
        <f t="shared" si="8"/>
        <v>0</v>
      </c>
      <c r="M21" s="53">
        <f t="shared" si="9"/>
        <v>0</v>
      </c>
      <c r="N21" s="53"/>
      <c r="O21" s="53">
        <f t="shared" si="10"/>
        <v>0</v>
      </c>
      <c r="P21" s="54"/>
      <c r="Q21" s="65"/>
      <c r="R21" s="64"/>
    </row>
    <row r="22" spans="1:18" s="3" customFormat="1">
      <c r="A22" s="31">
        <f>IF(I22&lt;&gt;"",1+MAX($A$9:A21),"")</f>
        <v>10</v>
      </c>
      <c r="B22" s="32"/>
      <c r="C22" s="32"/>
      <c r="D22" s="33"/>
      <c r="E22" s="40" t="s">
        <v>37</v>
      </c>
      <c r="F22" s="35">
        <v>1</v>
      </c>
      <c r="G22" s="36">
        <v>0</v>
      </c>
      <c r="H22" s="37">
        <f t="shared" si="7"/>
        <v>1</v>
      </c>
      <c r="I22" s="51" t="s">
        <v>27</v>
      </c>
      <c r="J22" s="52">
        <v>0</v>
      </c>
      <c r="K22" s="52">
        <f t="shared" si="3"/>
        <v>0</v>
      </c>
      <c r="L22" s="53">
        <f t="shared" si="8"/>
        <v>0</v>
      </c>
      <c r="M22" s="53">
        <f t="shared" si="9"/>
        <v>0</v>
      </c>
      <c r="N22" s="53"/>
      <c r="O22" s="53">
        <f t="shared" si="10"/>
        <v>0</v>
      </c>
      <c r="P22" s="54"/>
      <c r="Q22" s="65"/>
      <c r="R22" s="64"/>
    </row>
    <row r="23" spans="1:18" s="3" customFormat="1">
      <c r="A23" s="31">
        <f>IF(I23&lt;&gt;"",1+MAX($A$9:A22),"")</f>
        <v>11</v>
      </c>
      <c r="B23" s="32"/>
      <c r="C23" s="32"/>
      <c r="D23" s="33"/>
      <c r="E23" s="40" t="s">
        <v>38</v>
      </c>
      <c r="F23" s="35">
        <v>1</v>
      </c>
      <c r="G23" s="36">
        <v>0</v>
      </c>
      <c r="H23" s="37">
        <f t="shared" si="7"/>
        <v>1</v>
      </c>
      <c r="I23" s="51" t="s">
        <v>27</v>
      </c>
      <c r="J23" s="52">
        <v>0</v>
      </c>
      <c r="K23" s="52">
        <f t="shared" si="3"/>
        <v>0</v>
      </c>
      <c r="L23" s="53">
        <f t="shared" si="8"/>
        <v>0</v>
      </c>
      <c r="M23" s="53">
        <f t="shared" si="9"/>
        <v>0</v>
      </c>
      <c r="N23" s="53"/>
      <c r="O23" s="53">
        <f t="shared" si="10"/>
        <v>0</v>
      </c>
      <c r="P23" s="54"/>
      <c r="Q23" s="65"/>
      <c r="R23" s="64"/>
    </row>
    <row r="24" spans="1:18" s="3" customFormat="1">
      <c r="A24" s="31">
        <f>IF(I24&lt;&gt;"",1+MAX($A$9:A23),"")</f>
        <v>12</v>
      </c>
      <c r="B24" s="32"/>
      <c r="C24" s="32"/>
      <c r="D24" s="33"/>
      <c r="E24" s="40" t="s">
        <v>39</v>
      </c>
      <c r="F24" s="35">
        <v>1</v>
      </c>
      <c r="G24" s="36">
        <v>0</v>
      </c>
      <c r="H24" s="37">
        <f t="shared" si="7"/>
        <v>1</v>
      </c>
      <c r="I24" s="51" t="s">
        <v>27</v>
      </c>
      <c r="J24" s="52">
        <v>0</v>
      </c>
      <c r="K24" s="52">
        <f t="shared" si="3"/>
        <v>0</v>
      </c>
      <c r="L24" s="53">
        <f t="shared" si="8"/>
        <v>0</v>
      </c>
      <c r="M24" s="53">
        <f t="shared" si="9"/>
        <v>0</v>
      </c>
      <c r="N24" s="53"/>
      <c r="O24" s="53">
        <f t="shared" si="10"/>
        <v>0</v>
      </c>
      <c r="P24" s="54"/>
      <c r="Q24" s="65"/>
      <c r="R24" s="64"/>
    </row>
    <row r="25" spans="1:18" s="3" customFormat="1">
      <c r="A25" s="31"/>
      <c r="B25" s="32"/>
      <c r="C25" s="32"/>
      <c r="D25" s="33"/>
      <c r="E25" s="40"/>
      <c r="F25" s="35"/>
      <c r="G25" s="36"/>
      <c r="H25" s="37"/>
      <c r="I25" s="51"/>
      <c r="J25" s="52"/>
      <c r="K25" s="52"/>
      <c r="L25" s="53"/>
      <c r="M25" s="53"/>
      <c r="N25" s="53"/>
      <c r="O25" s="53"/>
      <c r="P25" s="54"/>
      <c r="Q25" s="65"/>
      <c r="R25" s="64"/>
    </row>
    <row r="26" spans="1:18" s="3" customFormat="1" ht="18" customHeight="1">
      <c r="A26" s="25"/>
      <c r="B26" s="26"/>
      <c r="C26" s="26"/>
      <c r="D26" s="27" t="s">
        <v>40</v>
      </c>
      <c r="E26" s="28" t="s">
        <v>41</v>
      </c>
      <c r="F26" s="26"/>
      <c r="G26" s="41"/>
      <c r="H26" s="42"/>
      <c r="I26" s="26"/>
      <c r="J26" s="49"/>
      <c r="K26" s="49"/>
      <c r="L26" s="49"/>
      <c r="M26" s="49"/>
      <c r="N26" s="55">
        <v>55</v>
      </c>
      <c r="O26" s="56"/>
      <c r="P26" s="57"/>
      <c r="Q26" s="63">
        <f>SUM(P27:P141)</f>
        <v>156140.09311776617</v>
      </c>
      <c r="R26" s="64"/>
    </row>
    <row r="27" spans="1:18" s="3" customFormat="1">
      <c r="A27" s="31" t="str">
        <f>IF(I27&lt;&gt;"",1+MAX($A$9:A26),"")</f>
        <v/>
      </c>
      <c r="B27" s="32"/>
      <c r="C27" s="32"/>
      <c r="D27" s="33"/>
      <c r="E27" s="38" t="s">
        <v>48</v>
      </c>
      <c r="F27" s="92"/>
      <c r="G27" s="36"/>
      <c r="H27" s="37"/>
      <c r="I27" s="51"/>
      <c r="J27" s="52"/>
      <c r="K27" s="52"/>
      <c r="L27" s="58"/>
      <c r="M27" s="58"/>
      <c r="N27" s="53"/>
      <c r="O27" s="53"/>
      <c r="P27" s="54"/>
      <c r="Q27" s="65"/>
      <c r="R27" s="64"/>
    </row>
    <row r="28" spans="1:18" s="3" customFormat="1">
      <c r="A28" s="31" t="str">
        <f>IF(I28&lt;&gt;"",1+MAX($A$9:A27),"")</f>
        <v/>
      </c>
      <c r="B28" s="32"/>
      <c r="C28" s="32"/>
      <c r="D28" s="33"/>
      <c r="E28" s="93" t="s">
        <v>49</v>
      </c>
      <c r="F28" s="92"/>
      <c r="G28" s="36"/>
      <c r="H28" s="37"/>
      <c r="I28" s="51"/>
      <c r="J28" s="52"/>
      <c r="K28" s="52"/>
      <c r="L28" s="58"/>
      <c r="M28" s="58"/>
      <c r="N28" s="53"/>
      <c r="O28" s="53"/>
      <c r="P28" s="54"/>
      <c r="Q28" s="65"/>
      <c r="R28" s="64"/>
    </row>
    <row r="29" spans="1:18" s="3" customFormat="1" ht="78.75">
      <c r="A29" s="31">
        <f>IF(I29&lt;&gt;"",1+MAX($A$9:A28),"")</f>
        <v>13</v>
      </c>
      <c r="B29" s="32"/>
      <c r="C29" s="32"/>
      <c r="D29" s="33"/>
      <c r="E29" s="94" t="s">
        <v>50</v>
      </c>
      <c r="F29" s="95">
        <v>14</v>
      </c>
      <c r="G29" s="36">
        <v>0</v>
      </c>
      <c r="H29" s="37">
        <f t="shared" ref="H29" si="11">(1+G29)*F29</f>
        <v>14</v>
      </c>
      <c r="I29" s="51" t="s">
        <v>160</v>
      </c>
      <c r="J29" s="96">
        <v>543.25477430555497</v>
      </c>
      <c r="K29" s="52">
        <f t="shared" ref="K29:K92" si="12">J29*H29</f>
        <v>7605.5668402777701</v>
      </c>
      <c r="L29" s="97">
        <v>3.7194673514660499</v>
      </c>
      <c r="M29" s="58">
        <f t="shared" ref="M29:M92" si="13">L29*H29</f>
        <v>52.072542920524697</v>
      </c>
      <c r="N29" s="53">
        <f t="shared" ref="N29:N91" si="14">N$26</f>
        <v>55</v>
      </c>
      <c r="O29" s="53">
        <f t="shared" ref="O29:O92" si="15">M29*N29</f>
        <v>2863.9898606288584</v>
      </c>
      <c r="P29" s="54">
        <f t="shared" ref="P29:P92" si="16">O29+K29</f>
        <v>10469.556700906629</v>
      </c>
      <c r="Q29" s="65"/>
      <c r="R29" s="64"/>
    </row>
    <row r="30" spans="1:18" s="3" customFormat="1" ht="78.75">
      <c r="A30" s="31"/>
      <c r="B30" s="32"/>
      <c r="C30" s="32"/>
      <c r="D30" s="33"/>
      <c r="E30" s="94" t="s">
        <v>51</v>
      </c>
      <c r="F30" s="95">
        <v>1</v>
      </c>
      <c r="G30" s="36">
        <v>0</v>
      </c>
      <c r="H30" s="37">
        <f t="shared" ref="H30:H42" si="17">(1+G30)*F30</f>
        <v>1</v>
      </c>
      <c r="I30" s="51" t="s">
        <v>160</v>
      </c>
      <c r="J30" s="96">
        <v>781</v>
      </c>
      <c r="K30" s="52">
        <f t="shared" si="12"/>
        <v>781</v>
      </c>
      <c r="L30" s="97">
        <v>5.3472222222222197</v>
      </c>
      <c r="M30" s="58">
        <f t="shared" si="13"/>
        <v>5.3472222222222197</v>
      </c>
      <c r="N30" s="53">
        <f t="shared" si="14"/>
        <v>55</v>
      </c>
      <c r="O30" s="53">
        <f t="shared" si="15"/>
        <v>294.09722222222206</v>
      </c>
      <c r="P30" s="54">
        <f t="shared" si="16"/>
        <v>1075.0972222222222</v>
      </c>
      <c r="Q30" s="65"/>
      <c r="R30" s="64"/>
    </row>
    <row r="31" spans="1:18" s="3" customFormat="1" ht="78.75">
      <c r="A31" s="31"/>
      <c r="B31" s="32"/>
      <c r="C31" s="32"/>
      <c r="D31" s="33"/>
      <c r="E31" s="94" t="s">
        <v>52</v>
      </c>
      <c r="F31" s="95">
        <v>1</v>
      </c>
      <c r="G31" s="36">
        <v>0</v>
      </c>
      <c r="H31" s="37">
        <f t="shared" si="17"/>
        <v>1</v>
      </c>
      <c r="I31" s="51" t="s">
        <v>160</v>
      </c>
      <c r="J31" s="96">
        <v>781</v>
      </c>
      <c r="K31" s="52">
        <f t="shared" si="12"/>
        <v>781</v>
      </c>
      <c r="L31" s="97">
        <v>5.3472222222222197</v>
      </c>
      <c r="M31" s="58">
        <f t="shared" si="13"/>
        <v>5.3472222222222197</v>
      </c>
      <c r="N31" s="53">
        <f t="shared" si="14"/>
        <v>55</v>
      </c>
      <c r="O31" s="53">
        <f t="shared" si="15"/>
        <v>294.09722222222206</v>
      </c>
      <c r="P31" s="54">
        <f t="shared" si="16"/>
        <v>1075.0972222222222</v>
      </c>
      <c r="Q31" s="65"/>
      <c r="R31" s="64"/>
    </row>
    <row r="32" spans="1:18" s="3" customFormat="1" ht="78.75">
      <c r="A32" s="31"/>
      <c r="B32" s="32"/>
      <c r="C32" s="32"/>
      <c r="D32" s="33"/>
      <c r="E32" s="94" t="s">
        <v>53</v>
      </c>
      <c r="F32" s="95">
        <v>2</v>
      </c>
      <c r="G32" s="36">
        <v>0</v>
      </c>
      <c r="H32" s="37">
        <f t="shared" si="17"/>
        <v>2</v>
      </c>
      <c r="I32" s="51" t="s">
        <v>160</v>
      </c>
      <c r="J32" s="96">
        <v>517.70833333333303</v>
      </c>
      <c r="K32" s="52">
        <f t="shared" si="12"/>
        <v>1035.4166666666661</v>
      </c>
      <c r="L32" s="97">
        <v>3.54456018518519</v>
      </c>
      <c r="M32" s="58">
        <f t="shared" si="13"/>
        <v>7.08912037037038</v>
      </c>
      <c r="N32" s="53">
        <f t="shared" si="14"/>
        <v>55</v>
      </c>
      <c r="O32" s="53">
        <f t="shared" si="15"/>
        <v>389.90162037037089</v>
      </c>
      <c r="P32" s="54">
        <f t="shared" si="16"/>
        <v>1425.318287037037</v>
      </c>
      <c r="Q32" s="65"/>
      <c r="R32" s="64"/>
    </row>
    <row r="33" spans="1:18" s="3" customFormat="1" ht="78.75">
      <c r="A33" s="31"/>
      <c r="B33" s="32"/>
      <c r="C33" s="32"/>
      <c r="D33" s="33"/>
      <c r="E33" s="94" t="s">
        <v>54</v>
      </c>
      <c r="F33" s="95">
        <v>1</v>
      </c>
      <c r="G33" s="36">
        <v>0</v>
      </c>
      <c r="H33" s="37">
        <f t="shared" si="17"/>
        <v>1</v>
      </c>
      <c r="I33" s="51" t="s">
        <v>160</v>
      </c>
      <c r="J33" s="96">
        <v>1553.125</v>
      </c>
      <c r="K33" s="52">
        <f t="shared" si="12"/>
        <v>1553.125</v>
      </c>
      <c r="L33" s="97">
        <v>10.6336805555556</v>
      </c>
      <c r="M33" s="58">
        <f t="shared" si="13"/>
        <v>10.6336805555556</v>
      </c>
      <c r="N33" s="53">
        <f t="shared" si="14"/>
        <v>55</v>
      </c>
      <c r="O33" s="53">
        <f t="shared" si="15"/>
        <v>584.85243055555793</v>
      </c>
      <c r="P33" s="54">
        <f t="shared" si="16"/>
        <v>2137.9774305555579</v>
      </c>
      <c r="Q33" s="65"/>
      <c r="R33" s="64"/>
    </row>
    <row r="34" spans="1:18" s="3" customFormat="1" ht="78.75">
      <c r="A34" s="31"/>
      <c r="B34" s="32"/>
      <c r="C34" s="32"/>
      <c r="D34" s="33"/>
      <c r="E34" s="94" t="s">
        <v>55</v>
      </c>
      <c r="F34" s="95">
        <v>1</v>
      </c>
      <c r="G34" s="36">
        <v>0</v>
      </c>
      <c r="H34" s="37">
        <f t="shared" si="17"/>
        <v>1</v>
      </c>
      <c r="I34" s="51" t="s">
        <v>160</v>
      </c>
      <c r="J34" s="96">
        <v>517.70833333333303</v>
      </c>
      <c r="K34" s="52">
        <f t="shared" si="12"/>
        <v>517.70833333333303</v>
      </c>
      <c r="L34" s="97">
        <v>3.54456018518519</v>
      </c>
      <c r="M34" s="58">
        <f t="shared" si="13"/>
        <v>3.54456018518519</v>
      </c>
      <c r="N34" s="53">
        <f t="shared" si="14"/>
        <v>55</v>
      </c>
      <c r="O34" s="53">
        <f t="shared" si="15"/>
        <v>194.95081018518545</v>
      </c>
      <c r="P34" s="54">
        <f t="shared" si="16"/>
        <v>712.65914351851848</v>
      </c>
      <c r="Q34" s="65"/>
      <c r="R34" s="64"/>
    </row>
    <row r="35" spans="1:18" s="3" customFormat="1" ht="78.75">
      <c r="A35" s="31"/>
      <c r="B35" s="32"/>
      <c r="C35" s="32"/>
      <c r="D35" s="33"/>
      <c r="E35" s="94" t="s">
        <v>56</v>
      </c>
      <c r="F35" s="95">
        <v>2</v>
      </c>
      <c r="G35" s="36">
        <v>0</v>
      </c>
      <c r="H35" s="37">
        <f t="shared" si="17"/>
        <v>2</v>
      </c>
      <c r="I35" s="51" t="s">
        <v>160</v>
      </c>
      <c r="J35" s="96">
        <v>1553.125</v>
      </c>
      <c r="K35" s="52">
        <f t="shared" si="12"/>
        <v>3106.25</v>
      </c>
      <c r="L35" s="97">
        <v>10.6336805555556</v>
      </c>
      <c r="M35" s="58">
        <f t="shared" si="13"/>
        <v>21.2673611111112</v>
      </c>
      <c r="N35" s="53">
        <f t="shared" si="14"/>
        <v>55</v>
      </c>
      <c r="O35" s="53">
        <f t="shared" si="15"/>
        <v>1169.7048611111159</v>
      </c>
      <c r="P35" s="54">
        <f t="shared" si="16"/>
        <v>4275.9548611111159</v>
      </c>
      <c r="Q35" s="65"/>
      <c r="R35" s="64"/>
    </row>
    <row r="36" spans="1:18" s="3" customFormat="1" ht="78.75">
      <c r="A36" s="31"/>
      <c r="B36" s="32"/>
      <c r="C36" s="32"/>
      <c r="D36" s="33"/>
      <c r="E36" s="94" t="s">
        <v>57</v>
      </c>
      <c r="F36" s="95">
        <v>1</v>
      </c>
      <c r="G36" s="36">
        <v>0</v>
      </c>
      <c r="H36" s="37">
        <f t="shared" si="17"/>
        <v>1</v>
      </c>
      <c r="I36" s="51" t="s">
        <v>160</v>
      </c>
      <c r="J36" s="96">
        <v>655.76388888888903</v>
      </c>
      <c r="K36" s="52">
        <f t="shared" si="12"/>
        <v>655.76388888888903</v>
      </c>
      <c r="L36" s="97">
        <v>4.4897762345679002</v>
      </c>
      <c r="M36" s="58">
        <f t="shared" si="13"/>
        <v>4.4897762345679002</v>
      </c>
      <c r="N36" s="53">
        <f t="shared" si="14"/>
        <v>55</v>
      </c>
      <c r="O36" s="53">
        <f t="shared" si="15"/>
        <v>246.9376929012345</v>
      </c>
      <c r="P36" s="54">
        <f t="shared" si="16"/>
        <v>902.70158179012356</v>
      </c>
      <c r="Q36" s="65"/>
      <c r="R36" s="64"/>
    </row>
    <row r="37" spans="1:18" s="3" customFormat="1" ht="78.75">
      <c r="A37" s="31"/>
      <c r="B37" s="32"/>
      <c r="C37" s="32"/>
      <c r="D37" s="33"/>
      <c r="E37" s="94" t="s">
        <v>58</v>
      </c>
      <c r="F37" s="95">
        <v>1</v>
      </c>
      <c r="G37" s="36">
        <v>0</v>
      </c>
      <c r="H37" s="37">
        <f t="shared" si="17"/>
        <v>1</v>
      </c>
      <c r="I37" s="51" t="s">
        <v>160</v>
      </c>
      <c r="J37" s="96">
        <v>655.76388888888903</v>
      </c>
      <c r="K37" s="52">
        <f t="shared" si="12"/>
        <v>655.76388888888903</v>
      </c>
      <c r="L37" s="97">
        <v>4.4897762345679002</v>
      </c>
      <c r="M37" s="58">
        <f t="shared" si="13"/>
        <v>4.4897762345679002</v>
      </c>
      <c r="N37" s="53">
        <f t="shared" si="14"/>
        <v>55</v>
      </c>
      <c r="O37" s="53">
        <f t="shared" si="15"/>
        <v>246.9376929012345</v>
      </c>
      <c r="P37" s="54">
        <f t="shared" si="16"/>
        <v>902.70158179012356</v>
      </c>
      <c r="Q37" s="65"/>
      <c r="R37" s="64"/>
    </row>
    <row r="38" spans="1:18" s="3" customFormat="1" ht="78.75">
      <c r="A38" s="31"/>
      <c r="B38" s="32"/>
      <c r="C38" s="32"/>
      <c r="D38" s="33"/>
      <c r="E38" s="94" t="s">
        <v>59</v>
      </c>
      <c r="F38" s="95">
        <v>1</v>
      </c>
      <c r="G38" s="36">
        <v>0</v>
      </c>
      <c r="H38" s="37">
        <f t="shared" si="17"/>
        <v>1</v>
      </c>
      <c r="I38" s="51" t="s">
        <v>160</v>
      </c>
      <c r="J38" s="96">
        <v>1372.6666666666699</v>
      </c>
      <c r="K38" s="52">
        <f t="shared" si="12"/>
        <v>1372.6666666666699</v>
      </c>
      <c r="L38" s="97">
        <v>9.3981481481481506</v>
      </c>
      <c r="M38" s="58">
        <f t="shared" si="13"/>
        <v>9.3981481481481506</v>
      </c>
      <c r="N38" s="53">
        <f t="shared" si="14"/>
        <v>55</v>
      </c>
      <c r="O38" s="53">
        <f t="shared" si="15"/>
        <v>516.89814814814827</v>
      </c>
      <c r="P38" s="54">
        <f t="shared" si="16"/>
        <v>1889.5648148148182</v>
      </c>
      <c r="Q38" s="65"/>
      <c r="R38" s="64"/>
    </row>
    <row r="39" spans="1:18" s="3" customFormat="1" ht="78.75">
      <c r="A39" s="31"/>
      <c r="B39" s="32"/>
      <c r="C39" s="32"/>
      <c r="D39" s="33"/>
      <c r="E39" s="94" t="s">
        <v>60</v>
      </c>
      <c r="F39" s="95">
        <v>1</v>
      </c>
      <c r="G39" s="36">
        <v>0</v>
      </c>
      <c r="H39" s="37">
        <f t="shared" si="17"/>
        <v>1</v>
      </c>
      <c r="I39" s="51" t="s">
        <v>160</v>
      </c>
      <c r="J39" s="96">
        <v>451.14583333333297</v>
      </c>
      <c r="K39" s="52">
        <f t="shared" si="12"/>
        <v>451.14583333333297</v>
      </c>
      <c r="L39" s="97">
        <v>3.0888310185185199</v>
      </c>
      <c r="M39" s="58">
        <f t="shared" si="13"/>
        <v>3.0888310185185199</v>
      </c>
      <c r="N39" s="53">
        <f t="shared" si="14"/>
        <v>55</v>
      </c>
      <c r="O39" s="53">
        <f t="shared" si="15"/>
        <v>169.88570601851859</v>
      </c>
      <c r="P39" s="54">
        <f t="shared" si="16"/>
        <v>621.03153935185151</v>
      </c>
      <c r="Q39" s="65"/>
      <c r="R39" s="64"/>
    </row>
    <row r="40" spans="1:18" s="3" customFormat="1" ht="78.75">
      <c r="A40" s="31"/>
      <c r="B40" s="32"/>
      <c r="C40" s="32"/>
      <c r="D40" s="33"/>
      <c r="E40" s="94" t="s">
        <v>61</v>
      </c>
      <c r="F40" s="95">
        <v>1</v>
      </c>
      <c r="G40" s="36">
        <v>0</v>
      </c>
      <c r="H40" s="37">
        <f t="shared" si="17"/>
        <v>1</v>
      </c>
      <c r="I40" s="51" t="s">
        <v>160</v>
      </c>
      <c r="J40" s="96">
        <v>887.5</v>
      </c>
      <c r="K40" s="52">
        <f t="shared" si="12"/>
        <v>887.5</v>
      </c>
      <c r="L40" s="97">
        <v>6.0763888888888902</v>
      </c>
      <c r="M40" s="58">
        <f t="shared" si="13"/>
        <v>6.0763888888888902</v>
      </c>
      <c r="N40" s="53">
        <f t="shared" si="14"/>
        <v>55</v>
      </c>
      <c r="O40" s="53">
        <f t="shared" si="15"/>
        <v>334.20138888888897</v>
      </c>
      <c r="P40" s="54">
        <f t="shared" si="16"/>
        <v>1221.7013888888889</v>
      </c>
      <c r="Q40" s="65"/>
      <c r="R40" s="64"/>
    </row>
    <row r="41" spans="1:18" s="3" customFormat="1" ht="78.75">
      <c r="A41" s="31"/>
      <c r="B41" s="32"/>
      <c r="C41" s="32"/>
      <c r="D41" s="33"/>
      <c r="E41" s="94" t="s">
        <v>62</v>
      </c>
      <c r="F41" s="95">
        <v>1</v>
      </c>
      <c r="G41" s="36">
        <v>0</v>
      </c>
      <c r="H41" s="37">
        <f t="shared" si="17"/>
        <v>1</v>
      </c>
      <c r="I41" s="51" t="s">
        <v>160</v>
      </c>
      <c r="J41" s="96">
        <v>451.14583333333297</v>
      </c>
      <c r="K41" s="52">
        <f t="shared" si="12"/>
        <v>451.14583333333297</v>
      </c>
      <c r="L41" s="97">
        <v>3.0888310185185199</v>
      </c>
      <c r="M41" s="58">
        <f t="shared" si="13"/>
        <v>3.0888310185185199</v>
      </c>
      <c r="N41" s="53">
        <f t="shared" si="14"/>
        <v>55</v>
      </c>
      <c r="O41" s="53">
        <f t="shared" si="15"/>
        <v>169.88570601851859</v>
      </c>
      <c r="P41" s="54">
        <f t="shared" si="16"/>
        <v>621.03153935185151</v>
      </c>
      <c r="Q41" s="65"/>
      <c r="R41" s="64"/>
    </row>
    <row r="42" spans="1:18" s="3" customFormat="1" ht="78.75">
      <c r="A42" s="31"/>
      <c r="B42" s="32"/>
      <c r="C42" s="32"/>
      <c r="D42" s="33"/>
      <c r="E42" s="94" t="s">
        <v>63</v>
      </c>
      <c r="F42" s="95">
        <v>1</v>
      </c>
      <c r="G42" s="36">
        <v>0</v>
      </c>
      <c r="H42" s="37">
        <f t="shared" si="17"/>
        <v>1</v>
      </c>
      <c r="I42" s="51" t="s">
        <v>160</v>
      </c>
      <c r="J42" s="96">
        <v>451.14583333333297</v>
      </c>
      <c r="K42" s="52">
        <f t="shared" si="12"/>
        <v>451.14583333333297</v>
      </c>
      <c r="L42" s="97">
        <v>3.0888310185185199</v>
      </c>
      <c r="M42" s="58">
        <f t="shared" si="13"/>
        <v>3.0888310185185199</v>
      </c>
      <c r="N42" s="53">
        <f t="shared" si="14"/>
        <v>55</v>
      </c>
      <c r="O42" s="53">
        <f t="shared" si="15"/>
        <v>169.88570601851859</v>
      </c>
      <c r="P42" s="54">
        <f t="shared" si="16"/>
        <v>621.03153935185151</v>
      </c>
      <c r="Q42" s="65"/>
      <c r="R42" s="64"/>
    </row>
    <row r="43" spans="1:18" s="3" customFormat="1">
      <c r="A43" s="31"/>
      <c r="B43" s="32"/>
      <c r="C43" s="32"/>
      <c r="D43" s="33"/>
      <c r="E43" s="93" t="s">
        <v>64</v>
      </c>
      <c r="F43" s="92"/>
      <c r="G43" s="36"/>
      <c r="H43" s="37"/>
      <c r="I43" s="51"/>
      <c r="J43" s="52"/>
      <c r="K43" s="52"/>
      <c r="L43" s="97"/>
      <c r="M43" s="58"/>
      <c r="N43" s="53"/>
      <c r="O43" s="53"/>
      <c r="P43" s="54"/>
      <c r="Q43" s="65"/>
      <c r="R43" s="64"/>
    </row>
    <row r="44" spans="1:18" s="3" customFormat="1" ht="78.75">
      <c r="A44" s="31"/>
      <c r="B44" s="32"/>
      <c r="C44" s="32"/>
      <c r="D44" s="33"/>
      <c r="E44" s="94" t="s">
        <v>65</v>
      </c>
      <c r="F44" s="95">
        <v>1</v>
      </c>
      <c r="G44" s="36">
        <v>0</v>
      </c>
      <c r="H44" s="37">
        <f t="shared" ref="H44:H50" si="18">(1+G44)*F44</f>
        <v>1</v>
      </c>
      <c r="I44" s="51" t="s">
        <v>160</v>
      </c>
      <c r="J44" s="96">
        <v>221.875</v>
      </c>
      <c r="K44" s="52">
        <f t="shared" si="12"/>
        <v>221.875</v>
      </c>
      <c r="L44" s="97">
        <v>1.5190972222222201</v>
      </c>
      <c r="M44" s="58">
        <f t="shared" si="13"/>
        <v>1.5190972222222201</v>
      </c>
      <c r="N44" s="53">
        <f t="shared" si="14"/>
        <v>55</v>
      </c>
      <c r="O44" s="53">
        <f t="shared" si="15"/>
        <v>83.550347222222101</v>
      </c>
      <c r="P44" s="54">
        <f t="shared" si="16"/>
        <v>305.42534722222211</v>
      </c>
      <c r="Q44" s="65"/>
      <c r="R44" s="64"/>
    </row>
    <row r="45" spans="1:18" s="3" customFormat="1" ht="63">
      <c r="A45" s="31"/>
      <c r="B45" s="32"/>
      <c r="C45" s="32"/>
      <c r="D45" s="33"/>
      <c r="E45" s="94" t="s">
        <v>66</v>
      </c>
      <c r="F45" s="95">
        <v>5</v>
      </c>
      <c r="G45" s="36">
        <v>0</v>
      </c>
      <c r="H45" s="37">
        <f t="shared" si="18"/>
        <v>5</v>
      </c>
      <c r="I45" s="51" t="s">
        <v>160</v>
      </c>
      <c r="J45" s="96">
        <v>543.25477430555497</v>
      </c>
      <c r="K45" s="52">
        <f t="shared" si="12"/>
        <v>2716.2738715277746</v>
      </c>
      <c r="L45" s="97">
        <v>3.7194673514660499</v>
      </c>
      <c r="M45" s="58">
        <f t="shared" si="13"/>
        <v>18.59733675733025</v>
      </c>
      <c r="N45" s="53">
        <f t="shared" si="14"/>
        <v>55</v>
      </c>
      <c r="O45" s="53">
        <f t="shared" si="15"/>
        <v>1022.8535216531637</v>
      </c>
      <c r="P45" s="54">
        <f t="shared" si="16"/>
        <v>3739.1273931809383</v>
      </c>
      <c r="Q45" s="65"/>
      <c r="R45" s="64"/>
    </row>
    <row r="46" spans="1:18" s="3" customFormat="1" ht="63">
      <c r="A46" s="31"/>
      <c r="B46" s="32"/>
      <c r="C46" s="32"/>
      <c r="D46" s="33"/>
      <c r="E46" s="94" t="s">
        <v>66</v>
      </c>
      <c r="F46" s="95">
        <v>11</v>
      </c>
      <c r="G46" s="36">
        <v>0</v>
      </c>
      <c r="H46" s="37">
        <f t="shared" si="18"/>
        <v>11</v>
      </c>
      <c r="I46" s="51" t="s">
        <v>160</v>
      </c>
      <c r="J46" s="96">
        <v>543.25477430555497</v>
      </c>
      <c r="K46" s="52">
        <f t="shared" si="12"/>
        <v>5975.8025173611049</v>
      </c>
      <c r="L46" s="97">
        <v>3.7194673514660499</v>
      </c>
      <c r="M46" s="58">
        <f t="shared" si="13"/>
        <v>40.914140866126552</v>
      </c>
      <c r="N46" s="53">
        <f t="shared" si="14"/>
        <v>55</v>
      </c>
      <c r="O46" s="53">
        <f t="shared" si="15"/>
        <v>2250.2777476369602</v>
      </c>
      <c r="P46" s="54">
        <f t="shared" si="16"/>
        <v>8226.0802649980651</v>
      </c>
      <c r="Q46" s="65"/>
      <c r="R46" s="64"/>
    </row>
    <row r="47" spans="1:18" s="3" customFormat="1" ht="63">
      <c r="A47" s="31"/>
      <c r="B47" s="32"/>
      <c r="C47" s="32"/>
      <c r="D47" s="33"/>
      <c r="E47" s="94" t="s">
        <v>67</v>
      </c>
      <c r="F47" s="95">
        <v>2</v>
      </c>
      <c r="G47" s="36">
        <v>0</v>
      </c>
      <c r="H47" s="37">
        <f t="shared" si="18"/>
        <v>2</v>
      </c>
      <c r="I47" s="51" t="s">
        <v>160</v>
      </c>
      <c r="J47" s="96">
        <v>1068.6979166666699</v>
      </c>
      <c r="K47" s="52">
        <f t="shared" si="12"/>
        <v>2137.3958333333399</v>
      </c>
      <c r="L47" s="97">
        <v>7.3169849537036997</v>
      </c>
      <c r="M47" s="58">
        <f t="shared" si="13"/>
        <v>14.633969907407399</v>
      </c>
      <c r="N47" s="53">
        <f t="shared" si="14"/>
        <v>55</v>
      </c>
      <c r="O47" s="53">
        <f t="shared" si="15"/>
        <v>804.86834490740694</v>
      </c>
      <c r="P47" s="54">
        <f t="shared" si="16"/>
        <v>2942.2641782407468</v>
      </c>
      <c r="Q47" s="65"/>
      <c r="R47" s="64"/>
    </row>
    <row r="48" spans="1:18" s="3" customFormat="1" ht="63">
      <c r="A48" s="31"/>
      <c r="B48" s="32"/>
      <c r="C48" s="32"/>
      <c r="D48" s="33"/>
      <c r="E48" s="94" t="s">
        <v>68</v>
      </c>
      <c r="F48" s="95">
        <v>1</v>
      </c>
      <c r="G48" s="36">
        <v>0</v>
      </c>
      <c r="H48" s="37">
        <f t="shared" si="18"/>
        <v>1</v>
      </c>
      <c r="I48" s="51" t="s">
        <v>160</v>
      </c>
      <c r="J48" s="96">
        <v>443.75</v>
      </c>
      <c r="K48" s="52">
        <f t="shared" si="12"/>
        <v>443.75</v>
      </c>
      <c r="L48" s="97">
        <v>3.0381944444444402</v>
      </c>
      <c r="M48" s="58">
        <f t="shared" si="13"/>
        <v>3.0381944444444402</v>
      </c>
      <c r="N48" s="53">
        <f t="shared" si="14"/>
        <v>55</v>
      </c>
      <c r="O48" s="53">
        <f t="shared" si="15"/>
        <v>167.1006944444442</v>
      </c>
      <c r="P48" s="54">
        <f t="shared" si="16"/>
        <v>610.85069444444423</v>
      </c>
      <c r="Q48" s="65"/>
      <c r="R48" s="64"/>
    </row>
    <row r="49" spans="1:18" s="3" customFormat="1" ht="63">
      <c r="A49" s="31"/>
      <c r="B49" s="32"/>
      <c r="C49" s="32"/>
      <c r="D49" s="33"/>
      <c r="E49" s="94" t="s">
        <v>69</v>
      </c>
      <c r="F49" s="95">
        <v>2</v>
      </c>
      <c r="G49" s="36">
        <v>0</v>
      </c>
      <c r="H49" s="37">
        <f t="shared" si="18"/>
        <v>2</v>
      </c>
      <c r="I49" s="51" t="s">
        <v>160</v>
      </c>
      <c r="J49" s="96">
        <v>142</v>
      </c>
      <c r="K49" s="52">
        <f t="shared" si="12"/>
        <v>284</v>
      </c>
      <c r="L49" s="97">
        <v>0.97222222222222199</v>
      </c>
      <c r="M49" s="58">
        <f t="shared" si="13"/>
        <v>1.944444444444444</v>
      </c>
      <c r="N49" s="53">
        <f t="shared" si="14"/>
        <v>55</v>
      </c>
      <c r="O49" s="53">
        <f t="shared" si="15"/>
        <v>106.94444444444441</v>
      </c>
      <c r="P49" s="54">
        <f t="shared" si="16"/>
        <v>390.9444444444444</v>
      </c>
      <c r="Q49" s="65"/>
      <c r="R49" s="64"/>
    </row>
    <row r="50" spans="1:18" s="3" customFormat="1" ht="63">
      <c r="A50" s="31"/>
      <c r="B50" s="32"/>
      <c r="C50" s="32"/>
      <c r="D50" s="33"/>
      <c r="E50" s="94" t="s">
        <v>70</v>
      </c>
      <c r="F50" s="95">
        <v>4</v>
      </c>
      <c r="G50" s="36">
        <v>0</v>
      </c>
      <c r="H50" s="37">
        <f t="shared" si="18"/>
        <v>4</v>
      </c>
      <c r="I50" s="51" t="s">
        <v>160</v>
      </c>
      <c r="J50" s="96">
        <v>543.25477430555497</v>
      </c>
      <c r="K50" s="52">
        <f t="shared" si="12"/>
        <v>2173.0190972222199</v>
      </c>
      <c r="L50" s="97">
        <v>3.7194673514660499</v>
      </c>
      <c r="M50" s="58">
        <f t="shared" si="13"/>
        <v>14.8778694058642</v>
      </c>
      <c r="N50" s="53">
        <f t="shared" si="14"/>
        <v>55</v>
      </c>
      <c r="O50" s="53">
        <f t="shared" si="15"/>
        <v>818.28281732253095</v>
      </c>
      <c r="P50" s="54">
        <f t="shared" si="16"/>
        <v>2991.3019145447506</v>
      </c>
      <c r="Q50" s="65"/>
      <c r="R50" s="64"/>
    </row>
    <row r="51" spans="1:18" s="3" customFormat="1">
      <c r="A51" s="31"/>
      <c r="B51" s="32"/>
      <c r="C51" s="32"/>
      <c r="D51" s="33"/>
      <c r="E51" s="38" t="s">
        <v>71</v>
      </c>
      <c r="F51" s="92"/>
      <c r="G51" s="36"/>
      <c r="H51" s="37"/>
      <c r="I51" s="51"/>
      <c r="J51" s="52"/>
      <c r="K51" s="52"/>
      <c r="L51" s="97"/>
      <c r="M51" s="58"/>
      <c r="N51" s="53"/>
      <c r="O51" s="53"/>
      <c r="P51" s="54"/>
      <c r="Q51" s="65"/>
      <c r="R51" s="64"/>
    </row>
    <row r="52" spans="1:18" s="3" customFormat="1">
      <c r="A52" s="31"/>
      <c r="B52" s="32"/>
      <c r="C52" s="32"/>
      <c r="D52" s="33"/>
      <c r="E52" s="93" t="s">
        <v>72</v>
      </c>
      <c r="F52" s="92"/>
      <c r="G52" s="36"/>
      <c r="H52" s="37"/>
      <c r="I52" s="51"/>
      <c r="J52" s="52"/>
      <c r="K52" s="52"/>
      <c r="L52" s="97"/>
      <c r="M52" s="58"/>
      <c r="N52" s="53"/>
      <c r="O52" s="53"/>
      <c r="P52" s="54"/>
      <c r="Q52" s="65"/>
      <c r="R52" s="64"/>
    </row>
    <row r="53" spans="1:18" s="3" customFormat="1" ht="31.5">
      <c r="A53" s="31"/>
      <c r="B53" s="32"/>
      <c r="C53" s="32"/>
      <c r="D53" s="33"/>
      <c r="E53" s="94" t="s">
        <v>73</v>
      </c>
      <c r="F53" s="95">
        <v>1</v>
      </c>
      <c r="G53" s="36">
        <v>0</v>
      </c>
      <c r="H53" s="37">
        <f t="shared" ref="H53:H70" si="19">(1+G53)*F53</f>
        <v>1</v>
      </c>
      <c r="I53" s="51" t="s">
        <v>160</v>
      </c>
      <c r="J53" s="96">
        <v>735</v>
      </c>
      <c r="K53" s="52">
        <f t="shared" si="12"/>
        <v>735</v>
      </c>
      <c r="L53" s="97">
        <v>3.0916666666666699</v>
      </c>
      <c r="M53" s="58">
        <f t="shared" si="13"/>
        <v>3.0916666666666699</v>
      </c>
      <c r="N53" s="53">
        <f t="shared" si="14"/>
        <v>55</v>
      </c>
      <c r="O53" s="53">
        <f t="shared" si="15"/>
        <v>170.04166666666686</v>
      </c>
      <c r="P53" s="54">
        <f t="shared" si="16"/>
        <v>905.04166666666686</v>
      </c>
      <c r="Q53" s="65"/>
      <c r="R53" s="64"/>
    </row>
    <row r="54" spans="1:18" s="3" customFormat="1" ht="63">
      <c r="A54" s="31"/>
      <c r="B54" s="32"/>
      <c r="C54" s="32"/>
      <c r="D54" s="33"/>
      <c r="E54" s="94" t="s">
        <v>74</v>
      </c>
      <c r="F54" s="95">
        <v>2</v>
      </c>
      <c r="G54" s="36">
        <v>0</v>
      </c>
      <c r="H54" s="37">
        <f t="shared" si="19"/>
        <v>2</v>
      </c>
      <c r="I54" s="51" t="s">
        <v>160</v>
      </c>
      <c r="J54" s="96">
        <v>735</v>
      </c>
      <c r="K54" s="52">
        <f t="shared" si="12"/>
        <v>1470</v>
      </c>
      <c r="L54" s="97">
        <v>3.0916666666666699</v>
      </c>
      <c r="M54" s="58">
        <f t="shared" si="13"/>
        <v>6.1833333333333398</v>
      </c>
      <c r="N54" s="53">
        <f t="shared" si="14"/>
        <v>55</v>
      </c>
      <c r="O54" s="53">
        <f t="shared" si="15"/>
        <v>340.08333333333371</v>
      </c>
      <c r="P54" s="54">
        <f t="shared" si="16"/>
        <v>1810.0833333333337</v>
      </c>
      <c r="Q54" s="65"/>
      <c r="R54" s="64"/>
    </row>
    <row r="55" spans="1:18" s="3" customFormat="1" ht="63">
      <c r="A55" s="31"/>
      <c r="B55" s="32"/>
      <c r="C55" s="32"/>
      <c r="D55" s="33"/>
      <c r="E55" s="94" t="s">
        <v>75</v>
      </c>
      <c r="F55" s="95">
        <v>1</v>
      </c>
      <c r="G55" s="36">
        <v>0</v>
      </c>
      <c r="H55" s="37">
        <f t="shared" si="19"/>
        <v>1</v>
      </c>
      <c r="I55" s="51" t="s">
        <v>160</v>
      </c>
      <c r="J55" s="96">
        <v>735</v>
      </c>
      <c r="K55" s="52">
        <f t="shared" si="12"/>
        <v>735</v>
      </c>
      <c r="L55" s="97">
        <v>3.0916666666666699</v>
      </c>
      <c r="M55" s="58">
        <f t="shared" si="13"/>
        <v>3.0916666666666699</v>
      </c>
      <c r="N55" s="53">
        <f t="shared" si="14"/>
        <v>55</v>
      </c>
      <c r="O55" s="53">
        <f t="shared" si="15"/>
        <v>170.04166666666686</v>
      </c>
      <c r="P55" s="54">
        <f t="shared" si="16"/>
        <v>905.04166666666686</v>
      </c>
      <c r="Q55" s="65"/>
      <c r="R55" s="64"/>
    </row>
    <row r="56" spans="1:18" s="3" customFormat="1" ht="47.25">
      <c r="A56" s="31"/>
      <c r="B56" s="32"/>
      <c r="C56" s="32"/>
      <c r="D56" s="33"/>
      <c r="E56" s="94" t="s">
        <v>76</v>
      </c>
      <c r="F56" s="95">
        <v>1</v>
      </c>
      <c r="G56" s="36">
        <v>0</v>
      </c>
      <c r="H56" s="37">
        <f t="shared" si="19"/>
        <v>1</v>
      </c>
      <c r="I56" s="51" t="s">
        <v>160</v>
      </c>
      <c r="J56" s="96">
        <v>1365</v>
      </c>
      <c r="K56" s="52">
        <f t="shared" si="12"/>
        <v>1365</v>
      </c>
      <c r="L56" s="97">
        <v>8.0208333333333393</v>
      </c>
      <c r="M56" s="58">
        <f t="shared" si="13"/>
        <v>8.0208333333333393</v>
      </c>
      <c r="N56" s="53">
        <f t="shared" si="14"/>
        <v>55</v>
      </c>
      <c r="O56" s="53">
        <f t="shared" si="15"/>
        <v>441.14583333333366</v>
      </c>
      <c r="P56" s="54">
        <f t="shared" si="16"/>
        <v>1806.1458333333337</v>
      </c>
      <c r="Q56" s="65"/>
      <c r="R56" s="64"/>
    </row>
    <row r="57" spans="1:18" s="3" customFormat="1" ht="31.5">
      <c r="A57" s="31"/>
      <c r="B57" s="32"/>
      <c r="C57" s="32"/>
      <c r="D57" s="33"/>
      <c r="E57" s="94" t="s">
        <v>77</v>
      </c>
      <c r="F57" s="95">
        <v>1</v>
      </c>
      <c r="G57" s="36">
        <v>0</v>
      </c>
      <c r="H57" s="37">
        <f t="shared" si="19"/>
        <v>1</v>
      </c>
      <c r="I57" s="51" t="s">
        <v>160</v>
      </c>
      <c r="J57" s="96">
        <v>1365</v>
      </c>
      <c r="K57" s="52">
        <f t="shared" si="12"/>
        <v>1365</v>
      </c>
      <c r="L57" s="97">
        <v>8.0208333333333393</v>
      </c>
      <c r="M57" s="58">
        <f t="shared" si="13"/>
        <v>8.0208333333333393</v>
      </c>
      <c r="N57" s="53">
        <f t="shared" si="14"/>
        <v>55</v>
      </c>
      <c r="O57" s="53">
        <f t="shared" si="15"/>
        <v>441.14583333333366</v>
      </c>
      <c r="P57" s="54">
        <f t="shared" si="16"/>
        <v>1806.1458333333337</v>
      </c>
      <c r="Q57" s="65"/>
      <c r="R57" s="64"/>
    </row>
    <row r="58" spans="1:18" s="3" customFormat="1" ht="31.5">
      <c r="A58" s="31"/>
      <c r="B58" s="32"/>
      <c r="C58" s="32"/>
      <c r="D58" s="33"/>
      <c r="E58" s="94" t="s">
        <v>78</v>
      </c>
      <c r="F58" s="95">
        <v>1</v>
      </c>
      <c r="G58" s="36">
        <v>0</v>
      </c>
      <c r="H58" s="37">
        <f t="shared" si="19"/>
        <v>1</v>
      </c>
      <c r="I58" s="51" t="s">
        <v>160</v>
      </c>
      <c r="J58" s="96">
        <v>1365</v>
      </c>
      <c r="K58" s="52">
        <f t="shared" si="12"/>
        <v>1365</v>
      </c>
      <c r="L58" s="97">
        <v>8.0208333333333393</v>
      </c>
      <c r="M58" s="58">
        <f t="shared" si="13"/>
        <v>8.0208333333333393</v>
      </c>
      <c r="N58" s="53">
        <f t="shared" si="14"/>
        <v>55</v>
      </c>
      <c r="O58" s="53">
        <f t="shared" si="15"/>
        <v>441.14583333333366</v>
      </c>
      <c r="P58" s="54">
        <f t="shared" si="16"/>
        <v>1806.1458333333337</v>
      </c>
      <c r="Q58" s="65"/>
      <c r="R58" s="64"/>
    </row>
    <row r="59" spans="1:18" s="3" customFormat="1" ht="94.5">
      <c r="A59" s="31"/>
      <c r="B59" s="32"/>
      <c r="C59" s="32"/>
      <c r="D59" s="33"/>
      <c r="E59" s="94" t="s">
        <v>79</v>
      </c>
      <c r="F59" s="95">
        <v>1</v>
      </c>
      <c r="G59" s="36">
        <v>0</v>
      </c>
      <c r="H59" s="37">
        <f t="shared" si="19"/>
        <v>1</v>
      </c>
      <c r="I59" s="51" t="s">
        <v>160</v>
      </c>
      <c r="J59" s="96">
        <v>1134</v>
      </c>
      <c r="K59" s="52">
        <f t="shared" si="12"/>
        <v>1134</v>
      </c>
      <c r="L59" s="97">
        <v>4.1333333333333302</v>
      </c>
      <c r="M59" s="58">
        <f t="shared" si="13"/>
        <v>4.1333333333333302</v>
      </c>
      <c r="N59" s="53">
        <f t="shared" si="14"/>
        <v>55</v>
      </c>
      <c r="O59" s="53">
        <f t="shared" si="15"/>
        <v>227.33333333333317</v>
      </c>
      <c r="P59" s="54">
        <f t="shared" si="16"/>
        <v>1361.3333333333333</v>
      </c>
      <c r="Q59" s="65"/>
      <c r="R59" s="64"/>
    </row>
    <row r="60" spans="1:18" s="3" customFormat="1" ht="78.75">
      <c r="A60" s="31"/>
      <c r="B60" s="32"/>
      <c r="C60" s="32"/>
      <c r="D60" s="33"/>
      <c r="E60" s="94" t="s">
        <v>80</v>
      </c>
      <c r="F60" s="95">
        <v>2</v>
      </c>
      <c r="G60" s="36">
        <v>0</v>
      </c>
      <c r="H60" s="37">
        <f t="shared" si="19"/>
        <v>2</v>
      </c>
      <c r="I60" s="51" t="s">
        <v>160</v>
      </c>
      <c r="J60" s="96">
        <v>735</v>
      </c>
      <c r="K60" s="52">
        <f t="shared" si="12"/>
        <v>1470</v>
      </c>
      <c r="L60" s="97">
        <v>3.0916666666666699</v>
      </c>
      <c r="M60" s="58">
        <f t="shared" si="13"/>
        <v>6.1833333333333398</v>
      </c>
      <c r="N60" s="53">
        <f t="shared" si="14"/>
        <v>55</v>
      </c>
      <c r="O60" s="53">
        <f t="shared" si="15"/>
        <v>340.08333333333371</v>
      </c>
      <c r="P60" s="54">
        <f t="shared" si="16"/>
        <v>1810.0833333333337</v>
      </c>
      <c r="Q60" s="65"/>
      <c r="R60" s="64"/>
    </row>
    <row r="61" spans="1:18" s="3" customFormat="1" ht="63">
      <c r="A61" s="31"/>
      <c r="B61" s="32"/>
      <c r="C61" s="32"/>
      <c r="D61" s="33"/>
      <c r="E61" s="94" t="s">
        <v>81</v>
      </c>
      <c r="F61" s="95">
        <v>1</v>
      </c>
      <c r="G61" s="36">
        <v>0</v>
      </c>
      <c r="H61" s="37">
        <f t="shared" si="19"/>
        <v>1</v>
      </c>
      <c r="I61" s="51" t="s">
        <v>160</v>
      </c>
      <c r="J61" s="96">
        <v>735</v>
      </c>
      <c r="K61" s="52">
        <f t="shared" si="12"/>
        <v>735</v>
      </c>
      <c r="L61" s="97">
        <v>3.0916666666666699</v>
      </c>
      <c r="M61" s="58">
        <f t="shared" si="13"/>
        <v>3.0916666666666699</v>
      </c>
      <c r="N61" s="53">
        <f t="shared" si="14"/>
        <v>55</v>
      </c>
      <c r="O61" s="53">
        <f t="shared" si="15"/>
        <v>170.04166666666686</v>
      </c>
      <c r="P61" s="54">
        <f t="shared" si="16"/>
        <v>905.04166666666686</v>
      </c>
      <c r="Q61" s="65"/>
      <c r="R61" s="64"/>
    </row>
    <row r="62" spans="1:18" s="3" customFormat="1" ht="63">
      <c r="A62" s="31"/>
      <c r="B62" s="32"/>
      <c r="C62" s="32"/>
      <c r="D62" s="33"/>
      <c r="E62" s="94" t="s">
        <v>82</v>
      </c>
      <c r="F62" s="95">
        <v>1</v>
      </c>
      <c r="G62" s="36">
        <v>0</v>
      </c>
      <c r="H62" s="37">
        <f t="shared" si="19"/>
        <v>1</v>
      </c>
      <c r="I62" s="51" t="s">
        <v>160</v>
      </c>
      <c r="J62" s="96">
        <v>735</v>
      </c>
      <c r="K62" s="52">
        <f t="shared" si="12"/>
        <v>735</v>
      </c>
      <c r="L62" s="97">
        <v>3.0916666666666699</v>
      </c>
      <c r="M62" s="58">
        <f t="shared" si="13"/>
        <v>3.0916666666666699</v>
      </c>
      <c r="N62" s="53">
        <f t="shared" si="14"/>
        <v>55</v>
      </c>
      <c r="O62" s="53">
        <f t="shared" si="15"/>
        <v>170.04166666666686</v>
      </c>
      <c r="P62" s="54">
        <f t="shared" si="16"/>
        <v>905.04166666666686</v>
      </c>
      <c r="Q62" s="65"/>
      <c r="R62" s="64"/>
    </row>
    <row r="63" spans="1:18" s="3" customFormat="1" ht="63">
      <c r="A63" s="31"/>
      <c r="B63" s="32"/>
      <c r="C63" s="32"/>
      <c r="D63" s="33"/>
      <c r="E63" s="94" t="s">
        <v>83</v>
      </c>
      <c r="F63" s="95">
        <v>1</v>
      </c>
      <c r="G63" s="36">
        <v>0</v>
      </c>
      <c r="H63" s="37">
        <f t="shared" si="19"/>
        <v>1</v>
      </c>
      <c r="I63" s="51" t="s">
        <v>160</v>
      </c>
      <c r="J63" s="96">
        <v>735</v>
      </c>
      <c r="K63" s="52">
        <f t="shared" si="12"/>
        <v>735</v>
      </c>
      <c r="L63" s="97">
        <v>3.0916666666666699</v>
      </c>
      <c r="M63" s="58">
        <f t="shared" si="13"/>
        <v>3.0916666666666699</v>
      </c>
      <c r="N63" s="53">
        <f t="shared" si="14"/>
        <v>55</v>
      </c>
      <c r="O63" s="53">
        <f t="shared" si="15"/>
        <v>170.04166666666686</v>
      </c>
      <c r="P63" s="54">
        <f t="shared" si="16"/>
        <v>905.04166666666686</v>
      </c>
      <c r="Q63" s="65"/>
      <c r="R63" s="64"/>
    </row>
    <row r="64" spans="1:18" s="3" customFormat="1" ht="63">
      <c r="A64" s="31"/>
      <c r="B64" s="32"/>
      <c r="C64" s="32"/>
      <c r="D64" s="33"/>
      <c r="E64" s="94" t="s">
        <v>84</v>
      </c>
      <c r="F64" s="95">
        <v>6</v>
      </c>
      <c r="G64" s="36">
        <v>0</v>
      </c>
      <c r="H64" s="37">
        <f t="shared" si="19"/>
        <v>6</v>
      </c>
      <c r="I64" s="51" t="s">
        <v>160</v>
      </c>
      <c r="J64" s="96">
        <v>735</v>
      </c>
      <c r="K64" s="52">
        <f t="shared" si="12"/>
        <v>4410</v>
      </c>
      <c r="L64" s="97">
        <v>3.0916666666666699</v>
      </c>
      <c r="M64" s="58">
        <f t="shared" si="13"/>
        <v>18.550000000000018</v>
      </c>
      <c r="N64" s="53">
        <f t="shared" si="14"/>
        <v>55</v>
      </c>
      <c r="O64" s="53">
        <f t="shared" si="15"/>
        <v>1020.250000000001</v>
      </c>
      <c r="P64" s="54">
        <f t="shared" si="16"/>
        <v>5430.2500000000009</v>
      </c>
      <c r="Q64" s="65"/>
      <c r="R64" s="64"/>
    </row>
    <row r="65" spans="1:18" s="3" customFormat="1" ht="47.25">
      <c r="A65" s="31"/>
      <c r="B65" s="32"/>
      <c r="C65" s="32"/>
      <c r="D65" s="33"/>
      <c r="E65" s="94" t="s">
        <v>85</v>
      </c>
      <c r="F65" s="95">
        <v>5</v>
      </c>
      <c r="G65" s="36">
        <v>0</v>
      </c>
      <c r="H65" s="37">
        <f t="shared" si="19"/>
        <v>5</v>
      </c>
      <c r="I65" s="51" t="s">
        <v>160</v>
      </c>
      <c r="J65" s="96">
        <v>735</v>
      </c>
      <c r="K65" s="52">
        <f t="shared" si="12"/>
        <v>3675</v>
      </c>
      <c r="L65" s="97">
        <v>3.0916666666666699</v>
      </c>
      <c r="M65" s="58">
        <f t="shared" si="13"/>
        <v>15.45833333333335</v>
      </c>
      <c r="N65" s="53">
        <f t="shared" si="14"/>
        <v>55</v>
      </c>
      <c r="O65" s="53">
        <f t="shared" si="15"/>
        <v>850.20833333333428</v>
      </c>
      <c r="P65" s="54">
        <f t="shared" si="16"/>
        <v>4525.2083333333339</v>
      </c>
      <c r="Q65" s="65"/>
      <c r="R65" s="64"/>
    </row>
    <row r="66" spans="1:18" s="3" customFormat="1" ht="94.5">
      <c r="A66" s="31"/>
      <c r="B66" s="32"/>
      <c r="C66" s="32"/>
      <c r="D66" s="33"/>
      <c r="E66" s="94" t="s">
        <v>86</v>
      </c>
      <c r="F66" s="95">
        <v>1</v>
      </c>
      <c r="G66" s="36">
        <v>0</v>
      </c>
      <c r="H66" s="37">
        <f t="shared" si="19"/>
        <v>1</v>
      </c>
      <c r="I66" s="51" t="s">
        <v>160</v>
      </c>
      <c r="J66" s="96">
        <v>1134</v>
      </c>
      <c r="K66" s="52">
        <f t="shared" si="12"/>
        <v>1134</v>
      </c>
      <c r="L66" s="97">
        <v>4.1333333333333302</v>
      </c>
      <c r="M66" s="58">
        <f t="shared" si="13"/>
        <v>4.1333333333333302</v>
      </c>
      <c r="N66" s="53">
        <f t="shared" si="14"/>
        <v>55</v>
      </c>
      <c r="O66" s="53">
        <f t="shared" si="15"/>
        <v>227.33333333333317</v>
      </c>
      <c r="P66" s="54">
        <f t="shared" si="16"/>
        <v>1361.3333333333333</v>
      </c>
      <c r="Q66" s="65"/>
      <c r="R66" s="64"/>
    </row>
    <row r="67" spans="1:18" s="3" customFormat="1" ht="31.5">
      <c r="A67" s="31"/>
      <c r="B67" s="32"/>
      <c r="C67" s="32"/>
      <c r="D67" s="33"/>
      <c r="E67" s="94" t="s">
        <v>87</v>
      </c>
      <c r="F67" s="95">
        <v>1</v>
      </c>
      <c r="G67" s="36">
        <v>0</v>
      </c>
      <c r="H67" s="37">
        <f t="shared" si="19"/>
        <v>1</v>
      </c>
      <c r="I67" s="51" t="s">
        <v>160</v>
      </c>
      <c r="J67" s="96">
        <v>735</v>
      </c>
      <c r="K67" s="52">
        <f t="shared" si="12"/>
        <v>735</v>
      </c>
      <c r="L67" s="97">
        <v>3.0916666666666699</v>
      </c>
      <c r="M67" s="58">
        <f t="shared" si="13"/>
        <v>3.0916666666666699</v>
      </c>
      <c r="N67" s="53">
        <f t="shared" si="14"/>
        <v>55</v>
      </c>
      <c r="O67" s="53">
        <f t="shared" si="15"/>
        <v>170.04166666666686</v>
      </c>
      <c r="P67" s="54">
        <f t="shared" si="16"/>
        <v>905.04166666666686</v>
      </c>
      <c r="Q67" s="65"/>
      <c r="R67" s="64"/>
    </row>
    <row r="68" spans="1:18" s="3" customFormat="1" ht="47.25">
      <c r="A68" s="31"/>
      <c r="B68" s="32"/>
      <c r="C68" s="32"/>
      <c r="D68" s="33"/>
      <c r="E68" s="94" t="s">
        <v>88</v>
      </c>
      <c r="F68" s="95">
        <v>1</v>
      </c>
      <c r="G68" s="36">
        <v>0</v>
      </c>
      <c r="H68" s="37">
        <f t="shared" si="19"/>
        <v>1</v>
      </c>
      <c r="I68" s="51" t="s">
        <v>160</v>
      </c>
      <c r="J68" s="96">
        <v>735</v>
      </c>
      <c r="K68" s="52">
        <f t="shared" si="12"/>
        <v>735</v>
      </c>
      <c r="L68" s="97">
        <v>3.0916666666666699</v>
      </c>
      <c r="M68" s="58">
        <f t="shared" si="13"/>
        <v>3.0916666666666699</v>
      </c>
      <c r="N68" s="53">
        <f t="shared" si="14"/>
        <v>55</v>
      </c>
      <c r="O68" s="53">
        <f t="shared" si="15"/>
        <v>170.04166666666686</v>
      </c>
      <c r="P68" s="54">
        <f t="shared" si="16"/>
        <v>905.04166666666686</v>
      </c>
      <c r="Q68" s="65"/>
      <c r="R68" s="64"/>
    </row>
    <row r="69" spans="1:18" s="3" customFormat="1" ht="47.25">
      <c r="A69" s="31"/>
      <c r="B69" s="32"/>
      <c r="C69" s="32"/>
      <c r="D69" s="33"/>
      <c r="E69" s="94" t="s">
        <v>89</v>
      </c>
      <c r="F69" s="95">
        <v>2</v>
      </c>
      <c r="G69" s="36">
        <v>0</v>
      </c>
      <c r="H69" s="37">
        <f t="shared" si="19"/>
        <v>2</v>
      </c>
      <c r="I69" s="51" t="s">
        <v>160</v>
      </c>
      <c r="J69" s="96">
        <v>735</v>
      </c>
      <c r="K69" s="52">
        <f t="shared" si="12"/>
        <v>1470</v>
      </c>
      <c r="L69" s="97">
        <v>3.0916666666666699</v>
      </c>
      <c r="M69" s="58">
        <f t="shared" si="13"/>
        <v>6.1833333333333398</v>
      </c>
      <c r="N69" s="53">
        <f t="shared" si="14"/>
        <v>55</v>
      </c>
      <c r="O69" s="53">
        <f t="shared" si="15"/>
        <v>340.08333333333371</v>
      </c>
      <c r="P69" s="54">
        <f t="shared" si="16"/>
        <v>1810.0833333333337</v>
      </c>
      <c r="Q69" s="65"/>
      <c r="R69" s="64"/>
    </row>
    <row r="70" spans="1:18" s="3" customFormat="1" ht="78.75">
      <c r="A70" s="31"/>
      <c r="B70" s="32"/>
      <c r="C70" s="32"/>
      <c r="D70" s="33"/>
      <c r="E70" s="94" t="s">
        <v>90</v>
      </c>
      <c r="F70" s="95">
        <v>2</v>
      </c>
      <c r="G70" s="36">
        <v>0</v>
      </c>
      <c r="H70" s="37">
        <f t="shared" si="19"/>
        <v>2</v>
      </c>
      <c r="I70" s="51" t="s">
        <v>160</v>
      </c>
      <c r="J70" s="96">
        <v>1134</v>
      </c>
      <c r="K70" s="52">
        <f t="shared" si="12"/>
        <v>2268</v>
      </c>
      <c r="L70" s="97">
        <v>4.1333333333333302</v>
      </c>
      <c r="M70" s="58">
        <f t="shared" si="13"/>
        <v>8.2666666666666604</v>
      </c>
      <c r="N70" s="53">
        <f t="shared" si="14"/>
        <v>55</v>
      </c>
      <c r="O70" s="53">
        <f t="shared" si="15"/>
        <v>454.66666666666634</v>
      </c>
      <c r="P70" s="54">
        <f t="shared" si="16"/>
        <v>2722.6666666666665</v>
      </c>
      <c r="Q70" s="65"/>
      <c r="R70" s="64"/>
    </row>
    <row r="71" spans="1:18" s="3" customFormat="1">
      <c r="A71" s="31"/>
      <c r="B71" s="32"/>
      <c r="C71" s="32"/>
      <c r="D71" s="33"/>
      <c r="E71" s="93" t="s">
        <v>49</v>
      </c>
      <c r="F71" s="92"/>
      <c r="G71" s="36"/>
      <c r="H71" s="37"/>
      <c r="I71" s="51"/>
      <c r="J71" s="52">
        <v>0</v>
      </c>
      <c r="K71" s="52">
        <f t="shared" si="12"/>
        <v>0</v>
      </c>
      <c r="L71" s="97"/>
      <c r="M71" s="58">
        <f t="shared" si="13"/>
        <v>0</v>
      </c>
      <c r="N71" s="53">
        <f t="shared" si="14"/>
        <v>55</v>
      </c>
      <c r="O71" s="53">
        <f t="shared" si="15"/>
        <v>0</v>
      </c>
      <c r="P71" s="54">
        <f t="shared" si="16"/>
        <v>0</v>
      </c>
      <c r="Q71" s="65"/>
      <c r="R71" s="64"/>
    </row>
    <row r="72" spans="1:18" s="3" customFormat="1" ht="31.5">
      <c r="A72" s="31"/>
      <c r="B72" s="32"/>
      <c r="C72" s="32"/>
      <c r="D72" s="33"/>
      <c r="E72" s="94" t="s">
        <v>91</v>
      </c>
      <c r="F72" s="95">
        <v>1</v>
      </c>
      <c r="G72" s="36">
        <v>0</v>
      </c>
      <c r="H72" s="37">
        <f t="shared" ref="H72:H95" si="20">(1+G72)*F72</f>
        <v>1</v>
      </c>
      <c r="I72" s="51" t="s">
        <v>160</v>
      </c>
      <c r="J72" s="96">
        <v>840</v>
      </c>
      <c r="K72" s="52">
        <f t="shared" si="12"/>
        <v>840</v>
      </c>
      <c r="L72" s="97">
        <v>3.5333333333333301</v>
      </c>
      <c r="M72" s="58">
        <f t="shared" si="13"/>
        <v>3.5333333333333301</v>
      </c>
      <c r="N72" s="53">
        <f t="shared" si="14"/>
        <v>55</v>
      </c>
      <c r="O72" s="53">
        <f t="shared" si="15"/>
        <v>194.33333333333314</v>
      </c>
      <c r="P72" s="54">
        <f t="shared" si="16"/>
        <v>1034.333333333333</v>
      </c>
      <c r="Q72" s="65"/>
      <c r="R72" s="64"/>
    </row>
    <row r="73" spans="1:18" s="3" customFormat="1" ht="78.75">
      <c r="A73" s="31"/>
      <c r="B73" s="32"/>
      <c r="C73" s="32"/>
      <c r="D73" s="33"/>
      <c r="E73" s="94" t="s">
        <v>92</v>
      </c>
      <c r="F73" s="95">
        <v>1</v>
      </c>
      <c r="G73" s="36">
        <v>0</v>
      </c>
      <c r="H73" s="37">
        <f t="shared" si="20"/>
        <v>1</v>
      </c>
      <c r="I73" s="51" t="s">
        <v>160</v>
      </c>
      <c r="J73" s="96">
        <v>1239</v>
      </c>
      <c r="K73" s="52">
        <f t="shared" si="12"/>
        <v>1239</v>
      </c>
      <c r="L73" s="97">
        <v>4.5750000000000002</v>
      </c>
      <c r="M73" s="58">
        <f t="shared" si="13"/>
        <v>4.5750000000000002</v>
      </c>
      <c r="N73" s="53">
        <f t="shared" si="14"/>
        <v>55</v>
      </c>
      <c r="O73" s="53">
        <f t="shared" si="15"/>
        <v>251.625</v>
      </c>
      <c r="P73" s="54">
        <f t="shared" si="16"/>
        <v>1490.625</v>
      </c>
      <c r="Q73" s="65"/>
      <c r="R73" s="64"/>
    </row>
    <row r="74" spans="1:18" s="3" customFormat="1" ht="78.75">
      <c r="A74" s="31"/>
      <c r="B74" s="32"/>
      <c r="C74" s="32"/>
      <c r="D74" s="33"/>
      <c r="E74" s="94" t="s">
        <v>93</v>
      </c>
      <c r="F74" s="95">
        <v>1</v>
      </c>
      <c r="G74" s="36">
        <v>0</v>
      </c>
      <c r="H74" s="37">
        <f t="shared" si="20"/>
        <v>1</v>
      </c>
      <c r="I74" s="51" t="s">
        <v>160</v>
      </c>
      <c r="J74" s="96">
        <v>1134</v>
      </c>
      <c r="K74" s="52">
        <f t="shared" si="12"/>
        <v>1134</v>
      </c>
      <c r="L74" s="97">
        <v>4.1333333333333302</v>
      </c>
      <c r="M74" s="58">
        <f t="shared" si="13"/>
        <v>4.1333333333333302</v>
      </c>
      <c r="N74" s="53">
        <f t="shared" si="14"/>
        <v>55</v>
      </c>
      <c r="O74" s="53">
        <f t="shared" si="15"/>
        <v>227.33333333333317</v>
      </c>
      <c r="P74" s="54">
        <f t="shared" si="16"/>
        <v>1361.3333333333333</v>
      </c>
      <c r="Q74" s="65"/>
      <c r="R74" s="64"/>
    </row>
    <row r="75" spans="1:18" s="3" customFormat="1" ht="78.75">
      <c r="A75" s="31"/>
      <c r="B75" s="32"/>
      <c r="C75" s="32"/>
      <c r="D75" s="33"/>
      <c r="E75" s="94" t="s">
        <v>94</v>
      </c>
      <c r="F75" s="95">
        <v>2</v>
      </c>
      <c r="G75" s="36">
        <v>0</v>
      </c>
      <c r="H75" s="37">
        <f t="shared" si="20"/>
        <v>2</v>
      </c>
      <c r="I75" s="51" t="s">
        <v>160</v>
      </c>
      <c r="J75" s="96">
        <v>1239</v>
      </c>
      <c r="K75" s="52">
        <f t="shared" si="12"/>
        <v>2478</v>
      </c>
      <c r="L75" s="97">
        <v>4.5750000000000002</v>
      </c>
      <c r="M75" s="58">
        <f t="shared" si="13"/>
        <v>9.15</v>
      </c>
      <c r="N75" s="53">
        <f t="shared" si="14"/>
        <v>55</v>
      </c>
      <c r="O75" s="53">
        <f t="shared" si="15"/>
        <v>503.25</v>
      </c>
      <c r="P75" s="54">
        <f t="shared" si="16"/>
        <v>2981.25</v>
      </c>
      <c r="Q75" s="65"/>
      <c r="R75" s="64"/>
    </row>
    <row r="76" spans="1:18" s="3" customFormat="1" ht="63">
      <c r="A76" s="31"/>
      <c r="B76" s="32"/>
      <c r="C76" s="32"/>
      <c r="D76" s="33"/>
      <c r="E76" s="94" t="s">
        <v>95</v>
      </c>
      <c r="F76" s="95">
        <v>1</v>
      </c>
      <c r="G76" s="36">
        <v>0</v>
      </c>
      <c r="H76" s="37">
        <f t="shared" si="20"/>
        <v>1</v>
      </c>
      <c r="I76" s="51" t="s">
        <v>160</v>
      </c>
      <c r="J76" s="96">
        <v>1239</v>
      </c>
      <c r="K76" s="52">
        <f t="shared" si="12"/>
        <v>1239</v>
      </c>
      <c r="L76" s="97">
        <v>4.5750000000000002</v>
      </c>
      <c r="M76" s="58">
        <f t="shared" si="13"/>
        <v>4.5750000000000002</v>
      </c>
      <c r="N76" s="53">
        <f t="shared" si="14"/>
        <v>55</v>
      </c>
      <c r="O76" s="53">
        <f t="shared" si="15"/>
        <v>251.625</v>
      </c>
      <c r="P76" s="54">
        <f t="shared" si="16"/>
        <v>1490.625</v>
      </c>
      <c r="Q76" s="65"/>
      <c r="R76" s="64"/>
    </row>
    <row r="77" spans="1:18" s="3" customFormat="1" ht="31.5">
      <c r="A77" s="31"/>
      <c r="B77" s="32"/>
      <c r="C77" s="32"/>
      <c r="D77" s="33"/>
      <c r="E77" s="94" t="s">
        <v>96</v>
      </c>
      <c r="F77" s="95">
        <v>1</v>
      </c>
      <c r="G77" s="36">
        <v>0</v>
      </c>
      <c r="H77" s="37">
        <f t="shared" si="20"/>
        <v>1</v>
      </c>
      <c r="I77" s="51" t="s">
        <v>160</v>
      </c>
      <c r="J77" s="96">
        <v>735</v>
      </c>
      <c r="K77" s="52">
        <f t="shared" si="12"/>
        <v>735</v>
      </c>
      <c r="L77" s="97">
        <v>3.0916666666666699</v>
      </c>
      <c r="M77" s="58">
        <f t="shared" si="13"/>
        <v>3.0916666666666699</v>
      </c>
      <c r="N77" s="53">
        <f t="shared" si="14"/>
        <v>55</v>
      </c>
      <c r="O77" s="53">
        <f t="shared" si="15"/>
        <v>170.04166666666686</v>
      </c>
      <c r="P77" s="54">
        <f t="shared" si="16"/>
        <v>905.04166666666686</v>
      </c>
      <c r="Q77" s="65"/>
      <c r="R77" s="64"/>
    </row>
    <row r="78" spans="1:18" s="3" customFormat="1" ht="31.5">
      <c r="A78" s="31"/>
      <c r="B78" s="32"/>
      <c r="C78" s="32"/>
      <c r="D78" s="33"/>
      <c r="E78" s="94" t="s">
        <v>97</v>
      </c>
      <c r="F78" s="95">
        <v>1</v>
      </c>
      <c r="G78" s="36">
        <v>0</v>
      </c>
      <c r="H78" s="37">
        <f t="shared" si="20"/>
        <v>1</v>
      </c>
      <c r="I78" s="51" t="s">
        <v>160</v>
      </c>
      <c r="J78" s="96">
        <v>840</v>
      </c>
      <c r="K78" s="52">
        <f t="shared" si="12"/>
        <v>840</v>
      </c>
      <c r="L78" s="97">
        <v>3.5333333333333301</v>
      </c>
      <c r="M78" s="58">
        <f t="shared" si="13"/>
        <v>3.5333333333333301</v>
      </c>
      <c r="N78" s="53">
        <f t="shared" si="14"/>
        <v>55</v>
      </c>
      <c r="O78" s="53">
        <f t="shared" si="15"/>
        <v>194.33333333333314</v>
      </c>
      <c r="P78" s="54">
        <f t="shared" si="16"/>
        <v>1034.333333333333</v>
      </c>
      <c r="Q78" s="65"/>
      <c r="R78" s="64"/>
    </row>
    <row r="79" spans="1:18" s="3" customFormat="1" ht="63">
      <c r="A79" s="31"/>
      <c r="B79" s="32"/>
      <c r="C79" s="32"/>
      <c r="D79" s="33"/>
      <c r="E79" s="94" t="s">
        <v>98</v>
      </c>
      <c r="F79" s="95">
        <v>1</v>
      </c>
      <c r="G79" s="36">
        <v>0</v>
      </c>
      <c r="H79" s="37">
        <f t="shared" si="20"/>
        <v>1</v>
      </c>
      <c r="I79" s="51" t="s">
        <v>160</v>
      </c>
      <c r="J79" s="96">
        <v>490</v>
      </c>
      <c r="K79" s="52">
        <f t="shared" si="12"/>
        <v>490</v>
      </c>
      <c r="L79" s="97">
        <v>2.06111111111111</v>
      </c>
      <c r="M79" s="58">
        <f t="shared" si="13"/>
        <v>2.06111111111111</v>
      </c>
      <c r="N79" s="53">
        <f t="shared" si="14"/>
        <v>55</v>
      </c>
      <c r="O79" s="53">
        <f t="shared" si="15"/>
        <v>113.36111111111106</v>
      </c>
      <c r="P79" s="54">
        <f t="shared" si="16"/>
        <v>603.36111111111109</v>
      </c>
      <c r="Q79" s="65"/>
      <c r="R79" s="64"/>
    </row>
    <row r="80" spans="1:18" s="3" customFormat="1" ht="63">
      <c r="A80" s="31"/>
      <c r="B80" s="32"/>
      <c r="C80" s="32"/>
      <c r="D80" s="33"/>
      <c r="E80" s="94" t="s">
        <v>99</v>
      </c>
      <c r="F80" s="95">
        <v>1</v>
      </c>
      <c r="G80" s="36">
        <v>0</v>
      </c>
      <c r="H80" s="37">
        <f t="shared" si="20"/>
        <v>1</v>
      </c>
      <c r="I80" s="51" t="s">
        <v>160</v>
      </c>
      <c r="J80" s="96">
        <v>1239</v>
      </c>
      <c r="K80" s="52">
        <f t="shared" si="12"/>
        <v>1239</v>
      </c>
      <c r="L80" s="97">
        <v>4.5750000000000002</v>
      </c>
      <c r="M80" s="58">
        <f t="shared" si="13"/>
        <v>4.5750000000000002</v>
      </c>
      <c r="N80" s="53">
        <f t="shared" si="14"/>
        <v>55</v>
      </c>
      <c r="O80" s="53">
        <f t="shared" si="15"/>
        <v>251.625</v>
      </c>
      <c r="P80" s="54">
        <f t="shared" si="16"/>
        <v>1490.625</v>
      </c>
      <c r="Q80" s="65"/>
      <c r="R80" s="64"/>
    </row>
    <row r="81" spans="1:18" s="3" customFormat="1" ht="31.5">
      <c r="A81" s="31"/>
      <c r="B81" s="32"/>
      <c r="C81" s="32"/>
      <c r="D81" s="33"/>
      <c r="E81" s="94" t="s">
        <v>100</v>
      </c>
      <c r="F81" s="95">
        <v>2</v>
      </c>
      <c r="G81" s="36">
        <v>0</v>
      </c>
      <c r="H81" s="37">
        <f t="shared" si="20"/>
        <v>2</v>
      </c>
      <c r="I81" s="51" t="s">
        <v>160</v>
      </c>
      <c r="J81" s="96">
        <v>735</v>
      </c>
      <c r="K81" s="52">
        <f t="shared" si="12"/>
        <v>1470</v>
      </c>
      <c r="L81" s="97">
        <v>3.0916666666666699</v>
      </c>
      <c r="M81" s="58">
        <f t="shared" si="13"/>
        <v>6.1833333333333398</v>
      </c>
      <c r="N81" s="53">
        <f t="shared" si="14"/>
        <v>55</v>
      </c>
      <c r="O81" s="53">
        <f t="shared" si="15"/>
        <v>340.08333333333371</v>
      </c>
      <c r="P81" s="54">
        <f t="shared" si="16"/>
        <v>1810.0833333333337</v>
      </c>
      <c r="Q81" s="65"/>
      <c r="R81" s="64"/>
    </row>
    <row r="82" spans="1:18" s="3" customFormat="1" ht="63">
      <c r="A82" s="31"/>
      <c r="B82" s="32"/>
      <c r="C82" s="32"/>
      <c r="D82" s="33"/>
      <c r="E82" s="94" t="s">
        <v>101</v>
      </c>
      <c r="F82" s="95">
        <v>1</v>
      </c>
      <c r="G82" s="36">
        <v>0</v>
      </c>
      <c r="H82" s="37">
        <f t="shared" si="20"/>
        <v>1</v>
      </c>
      <c r="I82" s="51" t="s">
        <v>160</v>
      </c>
      <c r="J82" s="96">
        <v>490</v>
      </c>
      <c r="K82" s="52">
        <f t="shared" si="12"/>
        <v>490</v>
      </c>
      <c r="L82" s="97">
        <v>2.06111111111111</v>
      </c>
      <c r="M82" s="58">
        <f t="shared" si="13"/>
        <v>2.06111111111111</v>
      </c>
      <c r="N82" s="53">
        <f t="shared" si="14"/>
        <v>55</v>
      </c>
      <c r="O82" s="53">
        <f t="shared" si="15"/>
        <v>113.36111111111106</v>
      </c>
      <c r="P82" s="54">
        <f t="shared" si="16"/>
        <v>603.36111111111109</v>
      </c>
      <c r="Q82" s="65"/>
      <c r="R82" s="64"/>
    </row>
    <row r="83" spans="1:18" s="3" customFormat="1" ht="31.5">
      <c r="A83" s="31"/>
      <c r="B83" s="32"/>
      <c r="C83" s="32"/>
      <c r="D83" s="33"/>
      <c r="E83" s="94" t="s">
        <v>102</v>
      </c>
      <c r="F83" s="95">
        <v>1</v>
      </c>
      <c r="G83" s="36">
        <v>0</v>
      </c>
      <c r="H83" s="37">
        <f t="shared" si="20"/>
        <v>1</v>
      </c>
      <c r="I83" s="51" t="s">
        <v>160</v>
      </c>
      <c r="J83" s="96">
        <v>735</v>
      </c>
      <c r="K83" s="52">
        <f t="shared" si="12"/>
        <v>735</v>
      </c>
      <c r="L83" s="97">
        <v>3.0916666666666699</v>
      </c>
      <c r="M83" s="58">
        <f t="shared" si="13"/>
        <v>3.0916666666666699</v>
      </c>
      <c r="N83" s="53">
        <f t="shared" si="14"/>
        <v>55</v>
      </c>
      <c r="O83" s="53">
        <f t="shared" si="15"/>
        <v>170.04166666666686</v>
      </c>
      <c r="P83" s="54">
        <f t="shared" si="16"/>
        <v>905.04166666666686</v>
      </c>
      <c r="Q83" s="65"/>
      <c r="R83" s="64"/>
    </row>
    <row r="84" spans="1:18" s="3" customFormat="1" ht="78.75">
      <c r="A84" s="31"/>
      <c r="B84" s="32"/>
      <c r="C84" s="32"/>
      <c r="D84" s="33"/>
      <c r="E84" s="94" t="s">
        <v>103</v>
      </c>
      <c r="F84" s="95">
        <v>1</v>
      </c>
      <c r="G84" s="36">
        <v>0</v>
      </c>
      <c r="H84" s="37">
        <f t="shared" si="20"/>
        <v>1</v>
      </c>
      <c r="I84" s="51" t="s">
        <v>160</v>
      </c>
      <c r="J84" s="96">
        <v>1239</v>
      </c>
      <c r="K84" s="52">
        <f t="shared" si="12"/>
        <v>1239</v>
      </c>
      <c r="L84" s="97">
        <v>4.5750000000000002</v>
      </c>
      <c r="M84" s="58">
        <f t="shared" si="13"/>
        <v>4.5750000000000002</v>
      </c>
      <c r="N84" s="53">
        <f t="shared" si="14"/>
        <v>55</v>
      </c>
      <c r="O84" s="53">
        <f t="shared" si="15"/>
        <v>251.625</v>
      </c>
      <c r="P84" s="54">
        <f t="shared" si="16"/>
        <v>1490.625</v>
      </c>
      <c r="Q84" s="65"/>
      <c r="R84" s="64"/>
    </row>
    <row r="85" spans="1:18" s="3" customFormat="1" ht="78.75">
      <c r="A85" s="31"/>
      <c r="B85" s="32"/>
      <c r="C85" s="32"/>
      <c r="D85" s="33"/>
      <c r="E85" s="94" t="s">
        <v>104</v>
      </c>
      <c r="F85" s="95">
        <v>1</v>
      </c>
      <c r="G85" s="36">
        <v>0</v>
      </c>
      <c r="H85" s="37">
        <f t="shared" si="20"/>
        <v>1</v>
      </c>
      <c r="I85" s="51" t="s">
        <v>160</v>
      </c>
      <c r="J85" s="96">
        <v>1134</v>
      </c>
      <c r="K85" s="52">
        <f t="shared" si="12"/>
        <v>1134</v>
      </c>
      <c r="L85" s="97">
        <v>4.1333333333333302</v>
      </c>
      <c r="M85" s="58">
        <f t="shared" si="13"/>
        <v>4.1333333333333302</v>
      </c>
      <c r="N85" s="53">
        <f t="shared" si="14"/>
        <v>55</v>
      </c>
      <c r="O85" s="53">
        <f t="shared" si="15"/>
        <v>227.33333333333317</v>
      </c>
      <c r="P85" s="54">
        <f t="shared" si="16"/>
        <v>1361.3333333333333</v>
      </c>
      <c r="Q85" s="65"/>
      <c r="R85" s="64"/>
    </row>
    <row r="86" spans="1:18" s="3" customFormat="1" ht="78.75">
      <c r="A86" s="31"/>
      <c r="B86" s="32"/>
      <c r="C86" s="32"/>
      <c r="D86" s="33"/>
      <c r="E86" s="94" t="s">
        <v>105</v>
      </c>
      <c r="F86" s="95">
        <v>1</v>
      </c>
      <c r="G86" s="36">
        <v>0</v>
      </c>
      <c r="H86" s="37">
        <f t="shared" si="20"/>
        <v>1</v>
      </c>
      <c r="I86" s="51" t="s">
        <v>160</v>
      </c>
      <c r="J86" s="96">
        <v>1134</v>
      </c>
      <c r="K86" s="52">
        <f t="shared" si="12"/>
        <v>1134</v>
      </c>
      <c r="L86" s="97">
        <v>4.1333333333333302</v>
      </c>
      <c r="M86" s="58">
        <f t="shared" si="13"/>
        <v>4.1333333333333302</v>
      </c>
      <c r="N86" s="53">
        <f t="shared" si="14"/>
        <v>55</v>
      </c>
      <c r="O86" s="53">
        <f t="shared" si="15"/>
        <v>227.33333333333317</v>
      </c>
      <c r="P86" s="54">
        <f t="shared" si="16"/>
        <v>1361.3333333333333</v>
      </c>
      <c r="Q86" s="65"/>
      <c r="R86" s="64"/>
    </row>
    <row r="87" spans="1:18" s="3" customFormat="1" ht="94.5">
      <c r="A87" s="31"/>
      <c r="B87" s="32"/>
      <c r="C87" s="32"/>
      <c r="D87" s="33"/>
      <c r="E87" s="94" t="s">
        <v>106</v>
      </c>
      <c r="F87" s="95">
        <v>1</v>
      </c>
      <c r="G87" s="36">
        <v>0</v>
      </c>
      <c r="H87" s="37">
        <f t="shared" si="20"/>
        <v>1</v>
      </c>
      <c r="I87" s="51" t="s">
        <v>160</v>
      </c>
      <c r="J87" s="96">
        <v>1134</v>
      </c>
      <c r="K87" s="52">
        <f t="shared" si="12"/>
        <v>1134</v>
      </c>
      <c r="L87" s="97">
        <v>4.1333333333333302</v>
      </c>
      <c r="M87" s="58">
        <f t="shared" si="13"/>
        <v>4.1333333333333302</v>
      </c>
      <c r="N87" s="53">
        <f t="shared" si="14"/>
        <v>55</v>
      </c>
      <c r="O87" s="53">
        <f t="shared" si="15"/>
        <v>227.33333333333317</v>
      </c>
      <c r="P87" s="54">
        <f t="shared" si="16"/>
        <v>1361.3333333333333</v>
      </c>
      <c r="Q87" s="65"/>
      <c r="R87" s="64"/>
    </row>
    <row r="88" spans="1:18" s="3" customFormat="1" ht="31.5">
      <c r="A88" s="31"/>
      <c r="B88" s="32"/>
      <c r="C88" s="32"/>
      <c r="D88" s="33"/>
      <c r="E88" s="94" t="s">
        <v>107</v>
      </c>
      <c r="F88" s="95">
        <v>1</v>
      </c>
      <c r="G88" s="36">
        <v>0</v>
      </c>
      <c r="H88" s="37">
        <f t="shared" si="20"/>
        <v>1</v>
      </c>
      <c r="I88" s="51" t="s">
        <v>160</v>
      </c>
      <c r="J88" s="96">
        <v>840</v>
      </c>
      <c r="K88" s="52">
        <f t="shared" si="12"/>
        <v>840</v>
      </c>
      <c r="L88" s="97">
        <v>3.5333333333333301</v>
      </c>
      <c r="M88" s="58">
        <f t="shared" si="13"/>
        <v>3.5333333333333301</v>
      </c>
      <c r="N88" s="53">
        <f t="shared" si="14"/>
        <v>55</v>
      </c>
      <c r="O88" s="53">
        <f t="shared" si="15"/>
        <v>194.33333333333314</v>
      </c>
      <c r="P88" s="54">
        <f t="shared" si="16"/>
        <v>1034.333333333333</v>
      </c>
      <c r="Q88" s="65"/>
      <c r="R88" s="64"/>
    </row>
    <row r="89" spans="1:18" s="3" customFormat="1" ht="63">
      <c r="A89" s="31"/>
      <c r="B89" s="32"/>
      <c r="C89" s="32"/>
      <c r="D89" s="33"/>
      <c r="E89" s="94" t="s">
        <v>108</v>
      </c>
      <c r="F89" s="95">
        <v>1</v>
      </c>
      <c r="G89" s="36">
        <v>0</v>
      </c>
      <c r="H89" s="37">
        <f t="shared" si="20"/>
        <v>1</v>
      </c>
      <c r="I89" s="51" t="s">
        <v>160</v>
      </c>
      <c r="J89" s="96">
        <v>3360</v>
      </c>
      <c r="K89" s="52">
        <f t="shared" si="12"/>
        <v>3360</v>
      </c>
      <c r="L89" s="97">
        <v>14.133333333333301</v>
      </c>
      <c r="M89" s="58">
        <f t="shared" si="13"/>
        <v>14.133333333333301</v>
      </c>
      <c r="N89" s="53">
        <f t="shared" si="14"/>
        <v>55</v>
      </c>
      <c r="O89" s="53">
        <f t="shared" si="15"/>
        <v>777.33333333333155</v>
      </c>
      <c r="P89" s="54">
        <f t="shared" si="16"/>
        <v>4137.3333333333312</v>
      </c>
      <c r="Q89" s="65"/>
      <c r="R89" s="64"/>
    </row>
    <row r="90" spans="1:18" s="3" customFormat="1" ht="63">
      <c r="A90" s="31"/>
      <c r="B90" s="32"/>
      <c r="C90" s="32"/>
      <c r="D90" s="33"/>
      <c r="E90" s="94" t="s">
        <v>109</v>
      </c>
      <c r="F90" s="95">
        <v>1</v>
      </c>
      <c r="G90" s="36">
        <v>0</v>
      </c>
      <c r="H90" s="37">
        <f t="shared" si="20"/>
        <v>1</v>
      </c>
      <c r="I90" s="51" t="s">
        <v>160</v>
      </c>
      <c r="J90" s="96">
        <v>3360</v>
      </c>
      <c r="K90" s="52">
        <f t="shared" si="12"/>
        <v>3360</v>
      </c>
      <c r="L90" s="97">
        <v>14.133333333333301</v>
      </c>
      <c r="M90" s="58">
        <f t="shared" si="13"/>
        <v>14.133333333333301</v>
      </c>
      <c r="N90" s="53">
        <f t="shared" si="14"/>
        <v>55</v>
      </c>
      <c r="O90" s="53">
        <f t="shared" si="15"/>
        <v>777.33333333333155</v>
      </c>
      <c r="P90" s="54">
        <f t="shared" si="16"/>
        <v>4137.3333333333312</v>
      </c>
      <c r="Q90" s="65"/>
      <c r="R90" s="64"/>
    </row>
    <row r="91" spans="1:18" s="3" customFormat="1" ht="47.25">
      <c r="A91" s="31"/>
      <c r="B91" s="32"/>
      <c r="C91" s="32"/>
      <c r="D91" s="33"/>
      <c r="E91" s="94" t="s">
        <v>110</v>
      </c>
      <c r="F91" s="95">
        <v>1</v>
      </c>
      <c r="G91" s="36">
        <v>0</v>
      </c>
      <c r="H91" s="37">
        <f t="shared" si="20"/>
        <v>1</v>
      </c>
      <c r="I91" s="51" t="s">
        <v>160</v>
      </c>
      <c r="J91" s="96">
        <v>840</v>
      </c>
      <c r="K91" s="52">
        <f t="shared" si="12"/>
        <v>840</v>
      </c>
      <c r="L91" s="97">
        <v>3.5333333333333301</v>
      </c>
      <c r="M91" s="58">
        <f t="shared" si="13"/>
        <v>3.5333333333333301</v>
      </c>
      <c r="N91" s="53">
        <f t="shared" si="14"/>
        <v>55</v>
      </c>
      <c r="O91" s="53">
        <f t="shared" si="15"/>
        <v>194.33333333333314</v>
      </c>
      <c r="P91" s="54">
        <f t="shared" si="16"/>
        <v>1034.333333333333</v>
      </c>
      <c r="Q91" s="65"/>
      <c r="R91" s="64"/>
    </row>
    <row r="92" spans="1:18" s="3" customFormat="1" ht="47.25">
      <c r="A92" s="31"/>
      <c r="B92" s="32"/>
      <c r="C92" s="32"/>
      <c r="D92" s="33"/>
      <c r="E92" s="94" t="s">
        <v>111</v>
      </c>
      <c r="F92" s="95">
        <v>1</v>
      </c>
      <c r="G92" s="36">
        <v>0</v>
      </c>
      <c r="H92" s="37">
        <f t="shared" si="20"/>
        <v>1</v>
      </c>
      <c r="I92" s="51" t="s">
        <v>160</v>
      </c>
      <c r="J92" s="96">
        <v>787.5</v>
      </c>
      <c r="K92" s="52">
        <f t="shared" si="12"/>
        <v>787.5</v>
      </c>
      <c r="L92" s="97">
        <v>3.3125</v>
      </c>
      <c r="M92" s="58">
        <f t="shared" si="13"/>
        <v>3.3125</v>
      </c>
      <c r="N92" s="53">
        <f t="shared" ref="N92:N141" si="21">N$26</f>
        <v>55</v>
      </c>
      <c r="O92" s="53">
        <f t="shared" si="15"/>
        <v>182.1875</v>
      </c>
      <c r="P92" s="54">
        <f t="shared" si="16"/>
        <v>969.6875</v>
      </c>
      <c r="Q92" s="65"/>
      <c r="R92" s="64"/>
    </row>
    <row r="93" spans="1:18" s="3" customFormat="1" ht="47.25">
      <c r="A93" s="31"/>
      <c r="B93" s="32"/>
      <c r="C93" s="32"/>
      <c r="D93" s="33"/>
      <c r="E93" s="94" t="s">
        <v>112</v>
      </c>
      <c r="F93" s="95">
        <v>1</v>
      </c>
      <c r="G93" s="36">
        <v>0</v>
      </c>
      <c r="H93" s="37">
        <f t="shared" si="20"/>
        <v>1</v>
      </c>
      <c r="I93" s="51" t="s">
        <v>160</v>
      </c>
      <c r="J93" s="96">
        <v>840</v>
      </c>
      <c r="K93" s="52">
        <f t="shared" ref="K93:K141" si="22">J93*H93</f>
        <v>840</v>
      </c>
      <c r="L93" s="97">
        <v>3.5333333333333301</v>
      </c>
      <c r="M93" s="58">
        <f t="shared" ref="M93:M141" si="23">L93*H93</f>
        <v>3.5333333333333301</v>
      </c>
      <c r="N93" s="53">
        <f t="shared" si="21"/>
        <v>55</v>
      </c>
      <c r="O93" s="53">
        <f t="shared" ref="O93:O141" si="24">M93*N93</f>
        <v>194.33333333333314</v>
      </c>
      <c r="P93" s="54">
        <f t="shared" ref="P93:P141" si="25">O93+K93</f>
        <v>1034.333333333333</v>
      </c>
      <c r="Q93" s="65"/>
      <c r="R93" s="64"/>
    </row>
    <row r="94" spans="1:18" s="3" customFormat="1" ht="47.25">
      <c r="A94" s="31"/>
      <c r="B94" s="32"/>
      <c r="C94" s="32"/>
      <c r="D94" s="33"/>
      <c r="E94" s="94" t="s">
        <v>113</v>
      </c>
      <c r="F94" s="95">
        <v>1</v>
      </c>
      <c r="G94" s="36">
        <v>0</v>
      </c>
      <c r="H94" s="37">
        <f t="shared" si="20"/>
        <v>1</v>
      </c>
      <c r="I94" s="51" t="s">
        <v>160</v>
      </c>
      <c r="J94" s="96">
        <v>787.5</v>
      </c>
      <c r="K94" s="52">
        <f t="shared" si="22"/>
        <v>787.5</v>
      </c>
      <c r="L94" s="97">
        <v>3.3125</v>
      </c>
      <c r="M94" s="58">
        <f t="shared" si="23"/>
        <v>3.3125</v>
      </c>
      <c r="N94" s="53">
        <f t="shared" si="21"/>
        <v>55</v>
      </c>
      <c r="O94" s="53">
        <f t="shared" si="24"/>
        <v>182.1875</v>
      </c>
      <c r="P94" s="54">
        <f t="shared" si="25"/>
        <v>969.6875</v>
      </c>
      <c r="Q94" s="65"/>
      <c r="R94" s="64"/>
    </row>
    <row r="95" spans="1:18" s="3" customFormat="1" ht="94.5">
      <c r="A95" s="31"/>
      <c r="B95" s="32"/>
      <c r="C95" s="32"/>
      <c r="D95" s="33"/>
      <c r="E95" s="94" t="s">
        <v>114</v>
      </c>
      <c r="F95" s="95">
        <v>1</v>
      </c>
      <c r="G95" s="36">
        <v>0</v>
      </c>
      <c r="H95" s="37">
        <f t="shared" si="20"/>
        <v>1</v>
      </c>
      <c r="I95" s="51" t="s">
        <v>160</v>
      </c>
      <c r="J95" s="96">
        <v>1134</v>
      </c>
      <c r="K95" s="52">
        <f t="shared" si="22"/>
        <v>1134</v>
      </c>
      <c r="L95" s="97">
        <v>4.1333333333333302</v>
      </c>
      <c r="M95" s="58">
        <f t="shared" si="23"/>
        <v>4.1333333333333302</v>
      </c>
      <c r="N95" s="53">
        <f t="shared" si="21"/>
        <v>55</v>
      </c>
      <c r="O95" s="53">
        <f t="shared" si="24"/>
        <v>227.33333333333317</v>
      </c>
      <c r="P95" s="54">
        <f t="shared" si="25"/>
        <v>1361.3333333333333</v>
      </c>
      <c r="Q95" s="65"/>
      <c r="R95" s="64"/>
    </row>
    <row r="96" spans="1:18" s="3" customFormat="1">
      <c r="A96" s="31"/>
      <c r="B96" s="32"/>
      <c r="C96" s="32"/>
      <c r="D96" s="33"/>
      <c r="E96" s="93" t="s">
        <v>64</v>
      </c>
      <c r="F96" s="92"/>
      <c r="G96" s="36"/>
      <c r="H96" s="37"/>
      <c r="I96" s="51"/>
      <c r="J96" s="96"/>
      <c r="K96" s="52">
        <f t="shared" si="22"/>
        <v>0</v>
      </c>
      <c r="L96" s="97"/>
      <c r="M96" s="58">
        <f t="shared" si="23"/>
        <v>0</v>
      </c>
      <c r="N96" s="53">
        <f t="shared" si="21"/>
        <v>55</v>
      </c>
      <c r="O96" s="53">
        <f t="shared" si="24"/>
        <v>0</v>
      </c>
      <c r="P96" s="54">
        <f t="shared" si="25"/>
        <v>0</v>
      </c>
      <c r="Q96" s="65"/>
      <c r="R96" s="64"/>
    </row>
    <row r="97" spans="1:18" s="3" customFormat="1" ht="78.75">
      <c r="A97" s="31"/>
      <c r="B97" s="32"/>
      <c r="C97" s="32"/>
      <c r="D97" s="33"/>
      <c r="E97" s="94" t="s">
        <v>115</v>
      </c>
      <c r="F97" s="95">
        <v>1</v>
      </c>
      <c r="G97" s="36">
        <v>0</v>
      </c>
      <c r="H97" s="37">
        <f t="shared" ref="H97:H123" si="26">(1+G97)*F97</f>
        <v>1</v>
      </c>
      <c r="I97" s="51" t="s">
        <v>160</v>
      </c>
      <c r="J97" s="96">
        <v>1134</v>
      </c>
      <c r="K97" s="52">
        <f t="shared" si="22"/>
        <v>1134</v>
      </c>
      <c r="L97" s="97">
        <v>4.1333333333333302</v>
      </c>
      <c r="M97" s="58">
        <f t="shared" si="23"/>
        <v>4.1333333333333302</v>
      </c>
      <c r="N97" s="53">
        <f t="shared" si="21"/>
        <v>55</v>
      </c>
      <c r="O97" s="53">
        <f t="shared" si="24"/>
        <v>227.33333333333317</v>
      </c>
      <c r="P97" s="54">
        <f t="shared" si="25"/>
        <v>1361.3333333333333</v>
      </c>
      <c r="Q97" s="65"/>
      <c r="R97" s="64"/>
    </row>
    <row r="98" spans="1:18" s="3" customFormat="1" ht="63">
      <c r="A98" s="31"/>
      <c r="B98" s="32"/>
      <c r="C98" s="32"/>
      <c r="D98" s="33"/>
      <c r="E98" s="94" t="s">
        <v>116</v>
      </c>
      <c r="F98" s="95">
        <v>1</v>
      </c>
      <c r="G98" s="36">
        <v>0</v>
      </c>
      <c r="H98" s="37">
        <f t="shared" si="26"/>
        <v>1</v>
      </c>
      <c r="I98" s="51" t="s">
        <v>160</v>
      </c>
      <c r="J98" s="96">
        <v>840</v>
      </c>
      <c r="K98" s="52">
        <f t="shared" si="22"/>
        <v>840</v>
      </c>
      <c r="L98" s="97">
        <v>3.5333333333333301</v>
      </c>
      <c r="M98" s="58">
        <f t="shared" si="23"/>
        <v>3.5333333333333301</v>
      </c>
      <c r="N98" s="53">
        <f t="shared" si="21"/>
        <v>55</v>
      </c>
      <c r="O98" s="53">
        <f t="shared" si="24"/>
        <v>194.33333333333314</v>
      </c>
      <c r="P98" s="54">
        <f t="shared" si="25"/>
        <v>1034.333333333333</v>
      </c>
      <c r="Q98" s="65"/>
      <c r="R98" s="64"/>
    </row>
    <row r="99" spans="1:18" s="3" customFormat="1" ht="31.5">
      <c r="A99" s="31"/>
      <c r="B99" s="32"/>
      <c r="C99" s="32"/>
      <c r="D99" s="33"/>
      <c r="E99" s="94" t="s">
        <v>117</v>
      </c>
      <c r="F99" s="95">
        <v>1</v>
      </c>
      <c r="G99" s="36">
        <v>0</v>
      </c>
      <c r="H99" s="37">
        <f t="shared" si="26"/>
        <v>1</v>
      </c>
      <c r="I99" s="51" t="s">
        <v>160</v>
      </c>
      <c r="J99" s="96">
        <v>735</v>
      </c>
      <c r="K99" s="52">
        <f t="shared" si="22"/>
        <v>735</v>
      </c>
      <c r="L99" s="97">
        <v>3.0916666666666699</v>
      </c>
      <c r="M99" s="58">
        <f t="shared" si="23"/>
        <v>3.0916666666666699</v>
      </c>
      <c r="N99" s="53">
        <f t="shared" si="21"/>
        <v>55</v>
      </c>
      <c r="O99" s="53">
        <f t="shared" si="24"/>
        <v>170.04166666666686</v>
      </c>
      <c r="P99" s="54">
        <f t="shared" si="25"/>
        <v>905.04166666666686</v>
      </c>
      <c r="Q99" s="65"/>
      <c r="R99" s="64"/>
    </row>
    <row r="100" spans="1:18" s="3" customFormat="1" ht="31.5">
      <c r="A100" s="31"/>
      <c r="B100" s="32"/>
      <c r="C100" s="32"/>
      <c r="D100" s="33"/>
      <c r="E100" s="94" t="s">
        <v>118</v>
      </c>
      <c r="F100" s="95">
        <v>1</v>
      </c>
      <c r="G100" s="36">
        <v>0</v>
      </c>
      <c r="H100" s="37">
        <f t="shared" si="26"/>
        <v>1</v>
      </c>
      <c r="I100" s="51" t="s">
        <v>160</v>
      </c>
      <c r="J100" s="96">
        <v>735</v>
      </c>
      <c r="K100" s="52">
        <f t="shared" si="22"/>
        <v>735</v>
      </c>
      <c r="L100" s="97">
        <v>3.0916666666666699</v>
      </c>
      <c r="M100" s="58">
        <f t="shared" si="23"/>
        <v>3.0916666666666699</v>
      </c>
      <c r="N100" s="53">
        <f t="shared" si="21"/>
        <v>55</v>
      </c>
      <c r="O100" s="53">
        <f t="shared" si="24"/>
        <v>170.04166666666686</v>
      </c>
      <c r="P100" s="54">
        <f t="shared" si="25"/>
        <v>905.04166666666686</v>
      </c>
      <c r="Q100" s="65"/>
      <c r="R100" s="64"/>
    </row>
    <row r="101" spans="1:18" s="3" customFormat="1" ht="63">
      <c r="A101" s="31"/>
      <c r="B101" s="32"/>
      <c r="C101" s="32"/>
      <c r="D101" s="33"/>
      <c r="E101" s="94" t="s">
        <v>119</v>
      </c>
      <c r="F101" s="95">
        <v>1</v>
      </c>
      <c r="G101" s="36">
        <v>0</v>
      </c>
      <c r="H101" s="37">
        <f t="shared" si="26"/>
        <v>1</v>
      </c>
      <c r="I101" s="51" t="s">
        <v>160</v>
      </c>
      <c r="J101" s="96">
        <v>490</v>
      </c>
      <c r="K101" s="52">
        <f t="shared" si="22"/>
        <v>490</v>
      </c>
      <c r="L101" s="97">
        <v>2.06111111111111</v>
      </c>
      <c r="M101" s="58">
        <f t="shared" si="23"/>
        <v>2.06111111111111</v>
      </c>
      <c r="N101" s="53">
        <f t="shared" si="21"/>
        <v>55</v>
      </c>
      <c r="O101" s="53">
        <f t="shared" si="24"/>
        <v>113.36111111111106</v>
      </c>
      <c r="P101" s="54">
        <f t="shared" si="25"/>
        <v>603.36111111111109</v>
      </c>
      <c r="Q101" s="65"/>
      <c r="R101" s="64"/>
    </row>
    <row r="102" spans="1:18" s="3" customFormat="1" ht="31.5">
      <c r="A102" s="31"/>
      <c r="B102" s="32"/>
      <c r="C102" s="32"/>
      <c r="D102" s="33"/>
      <c r="E102" s="94" t="s">
        <v>120</v>
      </c>
      <c r="F102" s="95">
        <v>1</v>
      </c>
      <c r="G102" s="36">
        <v>0</v>
      </c>
      <c r="H102" s="37">
        <f t="shared" si="26"/>
        <v>1</v>
      </c>
      <c r="I102" s="51" t="s">
        <v>160</v>
      </c>
      <c r="J102" s="96">
        <v>735</v>
      </c>
      <c r="K102" s="52">
        <f t="shared" si="22"/>
        <v>735</v>
      </c>
      <c r="L102" s="97">
        <v>3.0916666666666699</v>
      </c>
      <c r="M102" s="58">
        <f t="shared" si="23"/>
        <v>3.0916666666666699</v>
      </c>
      <c r="N102" s="53">
        <f t="shared" si="21"/>
        <v>55</v>
      </c>
      <c r="O102" s="53">
        <f t="shared" si="24"/>
        <v>170.04166666666686</v>
      </c>
      <c r="P102" s="54">
        <f t="shared" si="25"/>
        <v>905.04166666666686</v>
      </c>
      <c r="Q102" s="65"/>
      <c r="R102" s="64"/>
    </row>
    <row r="103" spans="1:18" s="3" customFormat="1" ht="78.75">
      <c r="A103" s="31"/>
      <c r="B103" s="32"/>
      <c r="C103" s="32"/>
      <c r="D103" s="33"/>
      <c r="E103" s="94" t="s">
        <v>121</v>
      </c>
      <c r="F103" s="95">
        <v>1</v>
      </c>
      <c r="G103" s="36">
        <v>0</v>
      </c>
      <c r="H103" s="37">
        <f t="shared" si="26"/>
        <v>1</v>
      </c>
      <c r="I103" s="51" t="s">
        <v>160</v>
      </c>
      <c r="J103" s="96">
        <v>1239</v>
      </c>
      <c r="K103" s="52">
        <f t="shared" si="22"/>
        <v>1239</v>
      </c>
      <c r="L103" s="97">
        <v>4.5750000000000002</v>
      </c>
      <c r="M103" s="58">
        <f t="shared" si="23"/>
        <v>4.5750000000000002</v>
      </c>
      <c r="N103" s="53">
        <f t="shared" si="21"/>
        <v>55</v>
      </c>
      <c r="O103" s="53">
        <f t="shared" si="24"/>
        <v>251.625</v>
      </c>
      <c r="P103" s="54">
        <f t="shared" si="25"/>
        <v>1490.625</v>
      </c>
      <c r="Q103" s="65"/>
      <c r="R103" s="64"/>
    </row>
    <row r="104" spans="1:18" s="3" customFormat="1" ht="31.5">
      <c r="A104" s="31"/>
      <c r="B104" s="32"/>
      <c r="C104" s="32"/>
      <c r="D104" s="33"/>
      <c r="E104" s="94" t="s">
        <v>122</v>
      </c>
      <c r="F104" s="95">
        <v>1</v>
      </c>
      <c r="G104" s="36">
        <v>0</v>
      </c>
      <c r="H104" s="37">
        <f t="shared" si="26"/>
        <v>1</v>
      </c>
      <c r="I104" s="51" t="s">
        <v>160</v>
      </c>
      <c r="J104" s="96">
        <v>735</v>
      </c>
      <c r="K104" s="52">
        <f t="shared" si="22"/>
        <v>735</v>
      </c>
      <c r="L104" s="97">
        <v>3.0916666666666699</v>
      </c>
      <c r="M104" s="58">
        <f t="shared" si="23"/>
        <v>3.0916666666666699</v>
      </c>
      <c r="N104" s="53">
        <f t="shared" si="21"/>
        <v>55</v>
      </c>
      <c r="O104" s="53">
        <f t="shared" si="24"/>
        <v>170.04166666666686</v>
      </c>
      <c r="P104" s="54">
        <f t="shared" si="25"/>
        <v>905.04166666666686</v>
      </c>
      <c r="Q104" s="65"/>
      <c r="R104" s="64"/>
    </row>
    <row r="105" spans="1:18" s="3" customFormat="1" ht="31.5">
      <c r="A105" s="31"/>
      <c r="B105" s="32"/>
      <c r="C105" s="32"/>
      <c r="D105" s="33"/>
      <c r="E105" s="94" t="s">
        <v>123</v>
      </c>
      <c r="F105" s="95">
        <v>1</v>
      </c>
      <c r="G105" s="36">
        <v>0</v>
      </c>
      <c r="H105" s="37">
        <f t="shared" si="26"/>
        <v>1</v>
      </c>
      <c r="I105" s="51" t="s">
        <v>160</v>
      </c>
      <c r="J105" s="96">
        <v>735</v>
      </c>
      <c r="K105" s="52">
        <f t="shared" si="22"/>
        <v>735</v>
      </c>
      <c r="L105" s="97">
        <v>3.0916666666666699</v>
      </c>
      <c r="M105" s="58">
        <f t="shared" si="23"/>
        <v>3.0916666666666699</v>
      </c>
      <c r="N105" s="53">
        <f t="shared" si="21"/>
        <v>55</v>
      </c>
      <c r="O105" s="53">
        <f t="shared" si="24"/>
        <v>170.04166666666686</v>
      </c>
      <c r="P105" s="54">
        <f t="shared" si="25"/>
        <v>905.04166666666686</v>
      </c>
      <c r="Q105" s="65"/>
      <c r="R105" s="64"/>
    </row>
    <row r="106" spans="1:18" s="3" customFormat="1" ht="31.5">
      <c r="A106" s="31"/>
      <c r="B106" s="32"/>
      <c r="C106" s="32"/>
      <c r="D106" s="33"/>
      <c r="E106" s="94" t="s">
        <v>124</v>
      </c>
      <c r="F106" s="95">
        <v>1</v>
      </c>
      <c r="G106" s="36">
        <v>0</v>
      </c>
      <c r="H106" s="37">
        <f t="shared" si="26"/>
        <v>1</v>
      </c>
      <c r="I106" s="51" t="s">
        <v>160</v>
      </c>
      <c r="J106" s="96">
        <v>735</v>
      </c>
      <c r="K106" s="52">
        <f t="shared" si="22"/>
        <v>735</v>
      </c>
      <c r="L106" s="97">
        <v>3.0916666666666699</v>
      </c>
      <c r="M106" s="58">
        <f t="shared" si="23"/>
        <v>3.0916666666666699</v>
      </c>
      <c r="N106" s="53">
        <f t="shared" si="21"/>
        <v>55</v>
      </c>
      <c r="O106" s="53">
        <f t="shared" si="24"/>
        <v>170.04166666666686</v>
      </c>
      <c r="P106" s="54">
        <f t="shared" si="25"/>
        <v>905.04166666666686</v>
      </c>
      <c r="Q106" s="65"/>
      <c r="R106" s="64"/>
    </row>
    <row r="107" spans="1:18" s="3" customFormat="1" ht="63">
      <c r="A107" s="31"/>
      <c r="B107" s="32"/>
      <c r="C107" s="32"/>
      <c r="D107" s="33"/>
      <c r="E107" s="94" t="s">
        <v>125</v>
      </c>
      <c r="F107" s="95">
        <v>1</v>
      </c>
      <c r="G107" s="36">
        <v>0</v>
      </c>
      <c r="H107" s="37">
        <f t="shared" si="26"/>
        <v>1</v>
      </c>
      <c r="I107" s="51" t="s">
        <v>160</v>
      </c>
      <c r="J107" s="96">
        <v>735</v>
      </c>
      <c r="K107" s="52">
        <f t="shared" si="22"/>
        <v>735</v>
      </c>
      <c r="L107" s="97">
        <v>3.0916666666666699</v>
      </c>
      <c r="M107" s="58">
        <f t="shared" si="23"/>
        <v>3.0916666666666699</v>
      </c>
      <c r="N107" s="53">
        <f t="shared" si="21"/>
        <v>55</v>
      </c>
      <c r="O107" s="53">
        <f t="shared" si="24"/>
        <v>170.04166666666686</v>
      </c>
      <c r="P107" s="54">
        <f t="shared" si="25"/>
        <v>905.04166666666686</v>
      </c>
      <c r="Q107" s="65"/>
      <c r="R107" s="64"/>
    </row>
    <row r="108" spans="1:18" s="3" customFormat="1" ht="31.5">
      <c r="A108" s="31"/>
      <c r="B108" s="32"/>
      <c r="C108" s="32"/>
      <c r="D108" s="33"/>
      <c r="E108" s="94" t="s">
        <v>126</v>
      </c>
      <c r="F108" s="95">
        <v>1</v>
      </c>
      <c r="G108" s="36">
        <v>0</v>
      </c>
      <c r="H108" s="37">
        <f t="shared" si="26"/>
        <v>1</v>
      </c>
      <c r="I108" s="51" t="s">
        <v>160</v>
      </c>
      <c r="J108" s="96">
        <v>735</v>
      </c>
      <c r="K108" s="52">
        <f t="shared" si="22"/>
        <v>735</v>
      </c>
      <c r="L108" s="97">
        <v>3.0916666666666699</v>
      </c>
      <c r="M108" s="58">
        <f t="shared" si="23"/>
        <v>3.0916666666666699</v>
      </c>
      <c r="N108" s="53">
        <f t="shared" si="21"/>
        <v>55</v>
      </c>
      <c r="O108" s="53">
        <f t="shared" si="24"/>
        <v>170.04166666666686</v>
      </c>
      <c r="P108" s="54">
        <f t="shared" si="25"/>
        <v>905.04166666666686</v>
      </c>
      <c r="Q108" s="65"/>
      <c r="R108" s="64"/>
    </row>
    <row r="109" spans="1:18" s="3" customFormat="1" ht="31.5">
      <c r="A109" s="31"/>
      <c r="B109" s="32"/>
      <c r="C109" s="32"/>
      <c r="D109" s="33"/>
      <c r="E109" s="94" t="s">
        <v>127</v>
      </c>
      <c r="F109" s="95">
        <v>1</v>
      </c>
      <c r="G109" s="36">
        <v>0</v>
      </c>
      <c r="H109" s="37">
        <f t="shared" si="26"/>
        <v>1</v>
      </c>
      <c r="I109" s="51" t="s">
        <v>160</v>
      </c>
      <c r="J109" s="96">
        <v>490</v>
      </c>
      <c r="K109" s="52">
        <f t="shared" si="22"/>
        <v>490</v>
      </c>
      <c r="L109" s="97">
        <v>2.06111111111111</v>
      </c>
      <c r="M109" s="58">
        <f t="shared" si="23"/>
        <v>2.06111111111111</v>
      </c>
      <c r="N109" s="53">
        <f t="shared" si="21"/>
        <v>55</v>
      </c>
      <c r="O109" s="53">
        <f t="shared" si="24"/>
        <v>113.36111111111106</v>
      </c>
      <c r="P109" s="54">
        <f t="shared" si="25"/>
        <v>603.36111111111109</v>
      </c>
      <c r="Q109" s="65"/>
      <c r="R109" s="64"/>
    </row>
    <row r="110" spans="1:18" s="3" customFormat="1" ht="63">
      <c r="A110" s="31"/>
      <c r="B110" s="32"/>
      <c r="C110" s="32"/>
      <c r="D110" s="33"/>
      <c r="E110" s="94" t="s">
        <v>128</v>
      </c>
      <c r="F110" s="95">
        <v>1</v>
      </c>
      <c r="G110" s="36">
        <v>0</v>
      </c>
      <c r="H110" s="37">
        <f t="shared" si="26"/>
        <v>1</v>
      </c>
      <c r="I110" s="51" t="s">
        <v>160</v>
      </c>
      <c r="J110" s="96">
        <v>490</v>
      </c>
      <c r="K110" s="52">
        <f t="shared" si="22"/>
        <v>490</v>
      </c>
      <c r="L110" s="97">
        <v>2.06111111111111</v>
      </c>
      <c r="M110" s="58">
        <f t="shared" si="23"/>
        <v>2.06111111111111</v>
      </c>
      <c r="N110" s="53">
        <f t="shared" si="21"/>
        <v>55</v>
      </c>
      <c r="O110" s="53">
        <f t="shared" si="24"/>
        <v>113.36111111111106</v>
      </c>
      <c r="P110" s="54">
        <f t="shared" si="25"/>
        <v>603.36111111111109</v>
      </c>
      <c r="Q110" s="65"/>
      <c r="R110" s="64"/>
    </row>
    <row r="111" spans="1:18" s="3" customFormat="1" ht="47.25">
      <c r="A111" s="31"/>
      <c r="B111" s="32"/>
      <c r="C111" s="32"/>
      <c r="D111" s="33"/>
      <c r="E111" s="94" t="s">
        <v>129</v>
      </c>
      <c r="F111" s="95">
        <v>1</v>
      </c>
      <c r="G111" s="36">
        <v>0</v>
      </c>
      <c r="H111" s="37">
        <f t="shared" si="26"/>
        <v>1</v>
      </c>
      <c r="I111" s="51" t="s">
        <v>160</v>
      </c>
      <c r="J111" s="96">
        <v>490</v>
      </c>
      <c r="K111" s="52">
        <f t="shared" si="22"/>
        <v>490</v>
      </c>
      <c r="L111" s="97">
        <v>2.06111111111111</v>
      </c>
      <c r="M111" s="58">
        <f t="shared" si="23"/>
        <v>2.06111111111111</v>
      </c>
      <c r="N111" s="53">
        <f t="shared" si="21"/>
        <v>55</v>
      </c>
      <c r="O111" s="53">
        <f t="shared" si="24"/>
        <v>113.36111111111106</v>
      </c>
      <c r="P111" s="54">
        <f t="shared" si="25"/>
        <v>603.36111111111109</v>
      </c>
      <c r="Q111" s="65"/>
      <c r="R111" s="64"/>
    </row>
    <row r="112" spans="1:18" s="3" customFormat="1" ht="78.75">
      <c r="A112" s="31"/>
      <c r="B112" s="32"/>
      <c r="C112" s="32"/>
      <c r="D112" s="33"/>
      <c r="E112" s="94" t="s">
        <v>130</v>
      </c>
      <c r="F112" s="95">
        <v>1</v>
      </c>
      <c r="G112" s="36">
        <v>0</v>
      </c>
      <c r="H112" s="37">
        <f t="shared" si="26"/>
        <v>1</v>
      </c>
      <c r="I112" s="51" t="s">
        <v>160</v>
      </c>
      <c r="J112" s="96">
        <v>1134</v>
      </c>
      <c r="K112" s="52">
        <f t="shared" si="22"/>
        <v>1134</v>
      </c>
      <c r="L112" s="97">
        <v>4.1333333333333302</v>
      </c>
      <c r="M112" s="58">
        <f t="shared" si="23"/>
        <v>4.1333333333333302</v>
      </c>
      <c r="N112" s="53">
        <f t="shared" si="21"/>
        <v>55</v>
      </c>
      <c r="O112" s="53">
        <f t="shared" si="24"/>
        <v>227.33333333333317</v>
      </c>
      <c r="P112" s="54">
        <f t="shared" si="25"/>
        <v>1361.3333333333333</v>
      </c>
      <c r="Q112" s="65"/>
      <c r="R112" s="64"/>
    </row>
    <row r="113" spans="1:18" s="3" customFormat="1" ht="31.5">
      <c r="A113" s="31"/>
      <c r="B113" s="32"/>
      <c r="C113" s="32"/>
      <c r="D113" s="33"/>
      <c r="E113" s="94" t="s">
        <v>131</v>
      </c>
      <c r="F113" s="95">
        <v>1</v>
      </c>
      <c r="G113" s="36">
        <v>0</v>
      </c>
      <c r="H113" s="37">
        <f t="shared" si="26"/>
        <v>1</v>
      </c>
      <c r="I113" s="51" t="s">
        <v>160</v>
      </c>
      <c r="J113" s="96">
        <v>428.75</v>
      </c>
      <c r="K113" s="52">
        <f t="shared" si="22"/>
        <v>428.75</v>
      </c>
      <c r="L113" s="97">
        <v>1.8034722222222199</v>
      </c>
      <c r="M113" s="58">
        <f t="shared" si="23"/>
        <v>1.8034722222222199</v>
      </c>
      <c r="N113" s="53">
        <f t="shared" si="21"/>
        <v>55</v>
      </c>
      <c r="O113" s="53">
        <f t="shared" si="24"/>
        <v>99.190972222222101</v>
      </c>
      <c r="P113" s="54">
        <f t="shared" si="25"/>
        <v>527.94097222222206</v>
      </c>
      <c r="Q113" s="65"/>
      <c r="R113" s="64"/>
    </row>
    <row r="114" spans="1:18" s="3" customFormat="1" ht="31.5">
      <c r="A114" s="31"/>
      <c r="B114" s="32"/>
      <c r="C114" s="32"/>
      <c r="D114" s="33"/>
      <c r="E114" s="94" t="s">
        <v>132</v>
      </c>
      <c r="F114" s="95">
        <v>1</v>
      </c>
      <c r="G114" s="36">
        <v>0</v>
      </c>
      <c r="H114" s="37">
        <f t="shared" si="26"/>
        <v>1</v>
      </c>
      <c r="I114" s="51" t="s">
        <v>160</v>
      </c>
      <c r="J114" s="96">
        <v>787.5</v>
      </c>
      <c r="K114" s="52">
        <f t="shared" si="22"/>
        <v>787.5</v>
      </c>
      <c r="L114" s="97">
        <v>3.3125</v>
      </c>
      <c r="M114" s="58">
        <f t="shared" si="23"/>
        <v>3.3125</v>
      </c>
      <c r="N114" s="53">
        <f t="shared" si="21"/>
        <v>55</v>
      </c>
      <c r="O114" s="53">
        <f t="shared" si="24"/>
        <v>182.1875</v>
      </c>
      <c r="P114" s="54">
        <f t="shared" si="25"/>
        <v>969.6875</v>
      </c>
      <c r="Q114" s="65"/>
      <c r="R114" s="64"/>
    </row>
    <row r="115" spans="1:18" s="3" customFormat="1" ht="78.75">
      <c r="A115" s="31"/>
      <c r="B115" s="32"/>
      <c r="C115" s="32"/>
      <c r="D115" s="33"/>
      <c r="E115" s="94" t="s">
        <v>133</v>
      </c>
      <c r="F115" s="95">
        <v>1</v>
      </c>
      <c r="G115" s="36">
        <v>0</v>
      </c>
      <c r="H115" s="37">
        <f t="shared" si="26"/>
        <v>1</v>
      </c>
      <c r="I115" s="51" t="s">
        <v>160</v>
      </c>
      <c r="J115" s="96">
        <v>1134</v>
      </c>
      <c r="K115" s="52">
        <f t="shared" si="22"/>
        <v>1134</v>
      </c>
      <c r="L115" s="97">
        <v>4.1333333333333302</v>
      </c>
      <c r="M115" s="58">
        <f t="shared" si="23"/>
        <v>4.1333333333333302</v>
      </c>
      <c r="N115" s="53">
        <f t="shared" si="21"/>
        <v>55</v>
      </c>
      <c r="O115" s="53">
        <f t="shared" si="24"/>
        <v>227.33333333333317</v>
      </c>
      <c r="P115" s="54">
        <f t="shared" si="25"/>
        <v>1361.3333333333333</v>
      </c>
      <c r="Q115" s="65"/>
      <c r="R115" s="64"/>
    </row>
    <row r="116" spans="1:18" s="3" customFormat="1" ht="31.5">
      <c r="A116" s="31"/>
      <c r="B116" s="32"/>
      <c r="C116" s="32"/>
      <c r="D116" s="33"/>
      <c r="E116" s="94" t="s">
        <v>134</v>
      </c>
      <c r="F116" s="95">
        <v>1</v>
      </c>
      <c r="G116" s="36">
        <v>0</v>
      </c>
      <c r="H116" s="37">
        <f t="shared" si="26"/>
        <v>1</v>
      </c>
      <c r="I116" s="51" t="s">
        <v>160</v>
      </c>
      <c r="J116" s="96">
        <v>735</v>
      </c>
      <c r="K116" s="52">
        <f t="shared" si="22"/>
        <v>735</v>
      </c>
      <c r="L116" s="97">
        <v>3.0916666666666699</v>
      </c>
      <c r="M116" s="58">
        <f t="shared" si="23"/>
        <v>3.0916666666666699</v>
      </c>
      <c r="N116" s="53">
        <f t="shared" si="21"/>
        <v>55</v>
      </c>
      <c r="O116" s="53">
        <f t="shared" si="24"/>
        <v>170.04166666666686</v>
      </c>
      <c r="P116" s="54">
        <f t="shared" si="25"/>
        <v>905.04166666666686</v>
      </c>
      <c r="Q116" s="65"/>
      <c r="R116" s="64"/>
    </row>
    <row r="117" spans="1:18" s="3" customFormat="1" ht="31.5">
      <c r="A117" s="31"/>
      <c r="B117" s="32"/>
      <c r="C117" s="32"/>
      <c r="D117" s="33"/>
      <c r="E117" s="94" t="s">
        <v>135</v>
      </c>
      <c r="F117" s="95">
        <v>1</v>
      </c>
      <c r="G117" s="36">
        <v>0</v>
      </c>
      <c r="H117" s="37">
        <f t="shared" si="26"/>
        <v>1</v>
      </c>
      <c r="I117" s="51" t="s">
        <v>160</v>
      </c>
      <c r="J117" s="96">
        <v>735</v>
      </c>
      <c r="K117" s="52">
        <f t="shared" si="22"/>
        <v>735</v>
      </c>
      <c r="L117" s="97">
        <v>3.0916666666666699</v>
      </c>
      <c r="M117" s="58">
        <f t="shared" si="23"/>
        <v>3.0916666666666699</v>
      </c>
      <c r="N117" s="53">
        <f t="shared" si="21"/>
        <v>55</v>
      </c>
      <c r="O117" s="53">
        <f t="shared" si="24"/>
        <v>170.04166666666686</v>
      </c>
      <c r="P117" s="54">
        <f t="shared" si="25"/>
        <v>905.04166666666686</v>
      </c>
      <c r="Q117" s="65"/>
      <c r="R117" s="64"/>
    </row>
    <row r="118" spans="1:18" s="3" customFormat="1" ht="63">
      <c r="A118" s="31"/>
      <c r="B118" s="32"/>
      <c r="C118" s="32"/>
      <c r="D118" s="33"/>
      <c r="E118" s="94" t="s">
        <v>136</v>
      </c>
      <c r="F118" s="95">
        <v>1</v>
      </c>
      <c r="G118" s="36">
        <v>0</v>
      </c>
      <c r="H118" s="37">
        <f t="shared" si="26"/>
        <v>1</v>
      </c>
      <c r="I118" s="51" t="s">
        <v>160</v>
      </c>
      <c r="J118" s="96">
        <v>490</v>
      </c>
      <c r="K118" s="52">
        <f t="shared" si="22"/>
        <v>490</v>
      </c>
      <c r="L118" s="97">
        <v>2.06111111111111</v>
      </c>
      <c r="M118" s="58">
        <f t="shared" si="23"/>
        <v>2.06111111111111</v>
      </c>
      <c r="N118" s="53">
        <f t="shared" si="21"/>
        <v>55</v>
      </c>
      <c r="O118" s="53">
        <f t="shared" si="24"/>
        <v>113.36111111111106</v>
      </c>
      <c r="P118" s="54">
        <f t="shared" si="25"/>
        <v>603.36111111111109</v>
      </c>
      <c r="Q118" s="65"/>
      <c r="R118" s="64"/>
    </row>
    <row r="119" spans="1:18" s="3" customFormat="1" ht="63">
      <c r="A119" s="31"/>
      <c r="B119" s="32"/>
      <c r="C119" s="32"/>
      <c r="D119" s="33"/>
      <c r="E119" s="94" t="s">
        <v>137</v>
      </c>
      <c r="F119" s="95">
        <v>1</v>
      </c>
      <c r="G119" s="36">
        <v>0</v>
      </c>
      <c r="H119" s="37">
        <f t="shared" si="26"/>
        <v>1</v>
      </c>
      <c r="I119" s="51" t="s">
        <v>160</v>
      </c>
      <c r="J119" s="96">
        <v>490</v>
      </c>
      <c r="K119" s="52">
        <f t="shared" si="22"/>
        <v>490</v>
      </c>
      <c r="L119" s="97">
        <v>2.06111111111111</v>
      </c>
      <c r="M119" s="58">
        <f t="shared" si="23"/>
        <v>2.06111111111111</v>
      </c>
      <c r="N119" s="53">
        <f t="shared" si="21"/>
        <v>55</v>
      </c>
      <c r="O119" s="53">
        <f t="shared" si="24"/>
        <v>113.36111111111106</v>
      </c>
      <c r="P119" s="54">
        <f t="shared" si="25"/>
        <v>603.36111111111109</v>
      </c>
      <c r="Q119" s="65"/>
      <c r="R119" s="64"/>
    </row>
    <row r="120" spans="1:18" s="3" customFormat="1" ht="78.75">
      <c r="A120" s="31"/>
      <c r="B120" s="32"/>
      <c r="C120" s="32"/>
      <c r="D120" s="33"/>
      <c r="E120" s="94" t="s">
        <v>138</v>
      </c>
      <c r="F120" s="95">
        <v>1</v>
      </c>
      <c r="G120" s="36">
        <v>0</v>
      </c>
      <c r="H120" s="37">
        <f t="shared" si="26"/>
        <v>1</v>
      </c>
      <c r="I120" s="51" t="s">
        <v>160</v>
      </c>
      <c r="J120" s="96">
        <v>1134</v>
      </c>
      <c r="K120" s="52">
        <f t="shared" si="22"/>
        <v>1134</v>
      </c>
      <c r="L120" s="97">
        <v>4.1333333333333302</v>
      </c>
      <c r="M120" s="58">
        <f t="shared" si="23"/>
        <v>4.1333333333333302</v>
      </c>
      <c r="N120" s="53">
        <f t="shared" si="21"/>
        <v>55</v>
      </c>
      <c r="O120" s="53">
        <f t="shared" si="24"/>
        <v>227.33333333333317</v>
      </c>
      <c r="P120" s="54">
        <f t="shared" si="25"/>
        <v>1361.3333333333333</v>
      </c>
      <c r="Q120" s="65"/>
      <c r="R120" s="64"/>
    </row>
    <row r="121" spans="1:18" s="3" customFormat="1" ht="31.5">
      <c r="A121" s="31"/>
      <c r="B121" s="32"/>
      <c r="C121" s="32"/>
      <c r="D121" s="33"/>
      <c r="E121" s="94" t="s">
        <v>139</v>
      </c>
      <c r="F121" s="95">
        <v>1</v>
      </c>
      <c r="G121" s="36">
        <v>0</v>
      </c>
      <c r="H121" s="37">
        <f t="shared" si="26"/>
        <v>1</v>
      </c>
      <c r="I121" s="51" t="s">
        <v>160</v>
      </c>
      <c r="J121" s="96">
        <v>735</v>
      </c>
      <c r="K121" s="52">
        <f t="shared" si="22"/>
        <v>735</v>
      </c>
      <c r="L121" s="97">
        <v>3.0916666666666699</v>
      </c>
      <c r="M121" s="58">
        <f t="shared" si="23"/>
        <v>3.0916666666666699</v>
      </c>
      <c r="N121" s="53">
        <f t="shared" si="21"/>
        <v>55</v>
      </c>
      <c r="O121" s="53">
        <f t="shared" si="24"/>
        <v>170.04166666666686</v>
      </c>
      <c r="P121" s="54">
        <f t="shared" si="25"/>
        <v>905.04166666666686</v>
      </c>
      <c r="Q121" s="65"/>
      <c r="R121" s="64"/>
    </row>
    <row r="122" spans="1:18" s="3" customFormat="1" ht="31.5">
      <c r="A122" s="31"/>
      <c r="B122" s="32"/>
      <c r="C122" s="32"/>
      <c r="D122" s="33"/>
      <c r="E122" s="94" t="s">
        <v>140</v>
      </c>
      <c r="F122" s="95">
        <v>1</v>
      </c>
      <c r="G122" s="36">
        <v>0</v>
      </c>
      <c r="H122" s="37">
        <f t="shared" si="26"/>
        <v>1</v>
      </c>
      <c r="I122" s="51" t="s">
        <v>160</v>
      </c>
      <c r="J122" s="96">
        <v>735</v>
      </c>
      <c r="K122" s="52">
        <f t="shared" si="22"/>
        <v>735</v>
      </c>
      <c r="L122" s="97">
        <v>3.0916666666666699</v>
      </c>
      <c r="M122" s="58">
        <f t="shared" si="23"/>
        <v>3.0916666666666699</v>
      </c>
      <c r="N122" s="53">
        <f t="shared" si="21"/>
        <v>55</v>
      </c>
      <c r="O122" s="53">
        <f t="shared" si="24"/>
        <v>170.04166666666686</v>
      </c>
      <c r="P122" s="54">
        <f t="shared" si="25"/>
        <v>905.04166666666686</v>
      </c>
      <c r="Q122" s="65"/>
      <c r="R122" s="64"/>
    </row>
    <row r="123" spans="1:18" s="3" customFormat="1" ht="78.75">
      <c r="A123" s="31"/>
      <c r="B123" s="32"/>
      <c r="C123" s="32"/>
      <c r="D123" s="33"/>
      <c r="E123" s="94" t="s">
        <v>141</v>
      </c>
      <c r="F123" s="95">
        <v>1</v>
      </c>
      <c r="G123" s="36">
        <v>0</v>
      </c>
      <c r="H123" s="37">
        <f t="shared" si="26"/>
        <v>1</v>
      </c>
      <c r="I123" s="51" t="s">
        <v>160</v>
      </c>
      <c r="J123" s="96">
        <v>1134</v>
      </c>
      <c r="K123" s="52">
        <f t="shared" si="22"/>
        <v>1134</v>
      </c>
      <c r="L123" s="97">
        <v>4.1333333333333302</v>
      </c>
      <c r="M123" s="58">
        <f t="shared" si="23"/>
        <v>4.1333333333333302</v>
      </c>
      <c r="N123" s="53">
        <f t="shared" si="21"/>
        <v>55</v>
      </c>
      <c r="O123" s="53">
        <f t="shared" si="24"/>
        <v>227.33333333333317</v>
      </c>
      <c r="P123" s="54">
        <f t="shared" si="25"/>
        <v>1361.3333333333333</v>
      </c>
      <c r="Q123" s="65"/>
      <c r="R123" s="64"/>
    </row>
    <row r="124" spans="1:18" s="3" customFormat="1">
      <c r="A124" s="31"/>
      <c r="B124" s="32"/>
      <c r="C124" s="32"/>
      <c r="D124" s="33"/>
      <c r="E124" s="93" t="s">
        <v>142</v>
      </c>
      <c r="F124" s="92"/>
      <c r="G124" s="36"/>
      <c r="H124" s="37"/>
      <c r="I124" s="51"/>
      <c r="J124" s="96"/>
      <c r="K124" s="52">
        <f t="shared" si="22"/>
        <v>0</v>
      </c>
      <c r="L124" s="97"/>
      <c r="M124" s="58">
        <f t="shared" si="23"/>
        <v>0</v>
      </c>
      <c r="N124" s="53">
        <f t="shared" si="21"/>
        <v>55</v>
      </c>
      <c r="O124" s="53">
        <f t="shared" si="24"/>
        <v>0</v>
      </c>
      <c r="P124" s="54">
        <f t="shared" si="25"/>
        <v>0</v>
      </c>
      <c r="Q124" s="65"/>
      <c r="R124" s="64"/>
    </row>
    <row r="125" spans="1:18" s="3" customFormat="1" ht="78.75">
      <c r="A125" s="31"/>
      <c r="B125" s="32"/>
      <c r="C125" s="32"/>
      <c r="D125" s="33"/>
      <c r="E125" s="94" t="s">
        <v>143</v>
      </c>
      <c r="F125" s="95">
        <v>1</v>
      </c>
      <c r="G125" s="36">
        <v>0</v>
      </c>
      <c r="H125" s="37">
        <f t="shared" ref="H125" si="27">(1+G125)*F125</f>
        <v>1</v>
      </c>
      <c r="I125" s="51" t="s">
        <v>160</v>
      </c>
      <c r="J125" s="96">
        <v>1134</v>
      </c>
      <c r="K125" s="52">
        <f t="shared" si="22"/>
        <v>1134</v>
      </c>
      <c r="L125" s="97">
        <v>4.1333333333333302</v>
      </c>
      <c r="M125" s="58">
        <f t="shared" si="23"/>
        <v>4.1333333333333302</v>
      </c>
      <c r="N125" s="53">
        <f t="shared" si="21"/>
        <v>55</v>
      </c>
      <c r="O125" s="53">
        <f t="shared" si="24"/>
        <v>227.33333333333317</v>
      </c>
      <c r="P125" s="54">
        <f t="shared" si="25"/>
        <v>1361.3333333333333</v>
      </c>
      <c r="Q125" s="65"/>
      <c r="R125" s="64"/>
    </row>
    <row r="126" spans="1:18" s="3" customFormat="1">
      <c r="A126" s="31"/>
      <c r="B126" s="32"/>
      <c r="C126" s="32"/>
      <c r="D126" s="33"/>
      <c r="E126" s="38" t="s">
        <v>144</v>
      </c>
      <c r="F126" s="92"/>
      <c r="G126" s="36"/>
      <c r="H126" s="37"/>
      <c r="I126" s="51"/>
      <c r="J126" s="52">
        <v>0</v>
      </c>
      <c r="K126" s="52">
        <f t="shared" si="22"/>
        <v>0</v>
      </c>
      <c r="L126" s="97"/>
      <c r="M126" s="58">
        <f t="shared" si="23"/>
        <v>0</v>
      </c>
      <c r="N126" s="53">
        <f t="shared" si="21"/>
        <v>55</v>
      </c>
      <c r="O126" s="53">
        <f t="shared" si="24"/>
        <v>0</v>
      </c>
      <c r="P126" s="54">
        <f t="shared" si="25"/>
        <v>0</v>
      </c>
      <c r="Q126" s="65"/>
      <c r="R126" s="64"/>
    </row>
    <row r="127" spans="1:18" s="3" customFormat="1" ht="47.25">
      <c r="A127" s="31"/>
      <c r="B127" s="32"/>
      <c r="C127" s="32"/>
      <c r="D127" s="33"/>
      <c r="E127" s="94" t="s">
        <v>145</v>
      </c>
      <c r="F127" s="95">
        <v>1</v>
      </c>
      <c r="G127" s="36">
        <v>0</v>
      </c>
      <c r="H127" s="37">
        <f t="shared" ref="H127:H141" si="28">(1+G127)*F127</f>
        <v>1</v>
      </c>
      <c r="I127" s="51" t="s">
        <v>160</v>
      </c>
      <c r="J127" s="96">
        <v>602.51</v>
      </c>
      <c r="K127" s="52">
        <f t="shared" si="22"/>
        <v>602.51</v>
      </c>
      <c r="L127" s="97">
        <v>1.3888888888888899</v>
      </c>
      <c r="M127" s="58">
        <f t="shared" si="23"/>
        <v>1.3888888888888899</v>
      </c>
      <c r="N127" s="53">
        <f t="shared" si="21"/>
        <v>55</v>
      </c>
      <c r="O127" s="53">
        <f t="shared" si="24"/>
        <v>76.388888888888943</v>
      </c>
      <c r="P127" s="54">
        <f t="shared" si="25"/>
        <v>678.89888888888891</v>
      </c>
      <c r="Q127" s="65"/>
      <c r="R127" s="64"/>
    </row>
    <row r="128" spans="1:18" s="3" customFormat="1" ht="31.5">
      <c r="A128" s="31"/>
      <c r="B128" s="32"/>
      <c r="C128" s="32"/>
      <c r="D128" s="33"/>
      <c r="E128" s="94" t="s">
        <v>146</v>
      </c>
      <c r="F128" s="95">
        <v>1</v>
      </c>
      <c r="G128" s="36">
        <v>0</v>
      </c>
      <c r="H128" s="37">
        <f t="shared" si="28"/>
        <v>1</v>
      </c>
      <c r="I128" s="51" t="s">
        <v>160</v>
      </c>
      <c r="J128" s="96">
        <v>553.64</v>
      </c>
      <c r="K128" s="52">
        <f t="shared" si="22"/>
        <v>553.64</v>
      </c>
      <c r="L128" s="97">
        <v>1.3888888888888899</v>
      </c>
      <c r="M128" s="58">
        <f t="shared" si="23"/>
        <v>1.3888888888888899</v>
      </c>
      <c r="N128" s="53">
        <f t="shared" si="21"/>
        <v>55</v>
      </c>
      <c r="O128" s="53">
        <f t="shared" si="24"/>
        <v>76.388888888888943</v>
      </c>
      <c r="P128" s="54">
        <f t="shared" si="25"/>
        <v>630.0288888888889</v>
      </c>
      <c r="Q128" s="65"/>
      <c r="R128" s="64"/>
    </row>
    <row r="129" spans="1:25" s="3" customFormat="1" ht="31.5">
      <c r="A129" s="31"/>
      <c r="B129" s="32"/>
      <c r="C129" s="32"/>
      <c r="D129" s="33"/>
      <c r="E129" s="94" t="s">
        <v>147</v>
      </c>
      <c r="F129" s="95">
        <v>4</v>
      </c>
      <c r="G129" s="36">
        <v>0</v>
      </c>
      <c r="H129" s="37">
        <f t="shared" si="28"/>
        <v>4</v>
      </c>
      <c r="I129" s="51" t="s">
        <v>160</v>
      </c>
      <c r="J129" s="96">
        <v>150.99</v>
      </c>
      <c r="K129" s="52">
        <f t="shared" si="22"/>
        <v>603.96</v>
      </c>
      <c r="L129" s="97">
        <v>0.69444444444444497</v>
      </c>
      <c r="M129" s="58">
        <f t="shared" si="23"/>
        <v>2.7777777777777799</v>
      </c>
      <c r="N129" s="53">
        <f t="shared" si="21"/>
        <v>55</v>
      </c>
      <c r="O129" s="53">
        <f t="shared" si="24"/>
        <v>152.77777777777789</v>
      </c>
      <c r="P129" s="54">
        <f t="shared" si="25"/>
        <v>756.73777777777786</v>
      </c>
      <c r="Q129" s="65"/>
      <c r="R129" s="64"/>
    </row>
    <row r="130" spans="1:25" s="3" customFormat="1" ht="31.5">
      <c r="A130" s="31"/>
      <c r="B130" s="32"/>
      <c r="C130" s="32"/>
      <c r="D130" s="33"/>
      <c r="E130" s="94" t="s">
        <v>148</v>
      </c>
      <c r="F130" s="95">
        <v>8</v>
      </c>
      <c r="G130" s="36">
        <v>0</v>
      </c>
      <c r="H130" s="37">
        <f t="shared" si="28"/>
        <v>8</v>
      </c>
      <c r="I130" s="51" t="s">
        <v>160</v>
      </c>
      <c r="J130" s="96">
        <v>166.88</v>
      </c>
      <c r="K130" s="52">
        <f t="shared" si="22"/>
        <v>1335.04</v>
      </c>
      <c r="L130" s="97">
        <v>0.69444444444444497</v>
      </c>
      <c r="M130" s="58">
        <f t="shared" si="23"/>
        <v>5.5555555555555598</v>
      </c>
      <c r="N130" s="53">
        <f t="shared" si="21"/>
        <v>55</v>
      </c>
      <c r="O130" s="53">
        <f t="shared" si="24"/>
        <v>305.55555555555577</v>
      </c>
      <c r="P130" s="54">
        <f t="shared" si="25"/>
        <v>1640.5955555555556</v>
      </c>
      <c r="Q130" s="65"/>
      <c r="R130" s="64"/>
    </row>
    <row r="131" spans="1:25" s="3" customFormat="1" ht="31.5">
      <c r="A131" s="31"/>
      <c r="B131" s="32"/>
      <c r="C131" s="32"/>
      <c r="D131" s="33"/>
      <c r="E131" s="94" t="s">
        <v>149</v>
      </c>
      <c r="F131" s="95">
        <v>8</v>
      </c>
      <c r="G131" s="36">
        <v>0</v>
      </c>
      <c r="H131" s="37">
        <f t="shared" si="28"/>
        <v>8</v>
      </c>
      <c r="I131" s="51" t="s">
        <v>160</v>
      </c>
      <c r="J131" s="96">
        <v>89.99</v>
      </c>
      <c r="K131" s="52">
        <f t="shared" si="22"/>
        <v>719.92</v>
      </c>
      <c r="L131" s="97">
        <v>0.59027777777777801</v>
      </c>
      <c r="M131" s="58">
        <f t="shared" si="23"/>
        <v>4.7222222222222241</v>
      </c>
      <c r="N131" s="53">
        <f t="shared" si="21"/>
        <v>55</v>
      </c>
      <c r="O131" s="53">
        <f t="shared" si="24"/>
        <v>259.72222222222234</v>
      </c>
      <c r="P131" s="54">
        <f t="shared" si="25"/>
        <v>979.64222222222224</v>
      </c>
      <c r="Q131" s="65"/>
      <c r="R131" s="64"/>
    </row>
    <row r="132" spans="1:25" s="3" customFormat="1" ht="31.5">
      <c r="A132" s="31"/>
      <c r="B132" s="32"/>
      <c r="C132" s="32"/>
      <c r="D132" s="33"/>
      <c r="E132" s="94" t="s">
        <v>150</v>
      </c>
      <c r="F132" s="95">
        <v>5</v>
      </c>
      <c r="G132" s="36">
        <v>0</v>
      </c>
      <c r="H132" s="37">
        <f t="shared" si="28"/>
        <v>5</v>
      </c>
      <c r="I132" s="51" t="s">
        <v>160</v>
      </c>
      <c r="J132" s="96">
        <v>645.36</v>
      </c>
      <c r="K132" s="52">
        <f t="shared" si="22"/>
        <v>3226.8</v>
      </c>
      <c r="L132" s="97">
        <v>1.5277777777777799</v>
      </c>
      <c r="M132" s="58">
        <f t="shared" si="23"/>
        <v>7.6388888888888999</v>
      </c>
      <c r="N132" s="53">
        <f t="shared" si="21"/>
        <v>55</v>
      </c>
      <c r="O132" s="53">
        <f t="shared" si="24"/>
        <v>420.13888888888948</v>
      </c>
      <c r="P132" s="54">
        <f t="shared" si="25"/>
        <v>3646.9388888888898</v>
      </c>
      <c r="Q132" s="65"/>
      <c r="R132" s="64"/>
    </row>
    <row r="133" spans="1:25" s="3" customFormat="1" ht="47.25">
      <c r="A133" s="31"/>
      <c r="B133" s="32"/>
      <c r="C133" s="32"/>
      <c r="D133" s="33"/>
      <c r="E133" s="94" t="s">
        <v>151</v>
      </c>
      <c r="F133" s="95">
        <v>5</v>
      </c>
      <c r="G133" s="36">
        <v>0</v>
      </c>
      <c r="H133" s="37">
        <f t="shared" si="28"/>
        <v>5</v>
      </c>
      <c r="I133" s="51" t="s">
        <v>160</v>
      </c>
      <c r="J133" s="96">
        <v>277.99</v>
      </c>
      <c r="K133" s="52">
        <f t="shared" si="22"/>
        <v>1389.95</v>
      </c>
      <c r="L133" s="97">
        <v>0.9375</v>
      </c>
      <c r="M133" s="58">
        <f t="shared" si="23"/>
        <v>4.6875</v>
      </c>
      <c r="N133" s="53">
        <f t="shared" si="21"/>
        <v>55</v>
      </c>
      <c r="O133" s="53">
        <f t="shared" si="24"/>
        <v>257.8125</v>
      </c>
      <c r="P133" s="54">
        <f t="shared" si="25"/>
        <v>1647.7625</v>
      </c>
      <c r="Q133" s="65"/>
      <c r="R133" s="64"/>
    </row>
    <row r="134" spans="1:25" s="3" customFormat="1" ht="31.5">
      <c r="A134" s="31"/>
      <c r="B134" s="32"/>
      <c r="C134" s="32"/>
      <c r="D134" s="33"/>
      <c r="E134" s="94" t="s">
        <v>152</v>
      </c>
      <c r="F134" s="95">
        <v>1</v>
      </c>
      <c r="G134" s="36">
        <v>0</v>
      </c>
      <c r="H134" s="37">
        <f t="shared" si="28"/>
        <v>1</v>
      </c>
      <c r="I134" s="51" t="s">
        <v>160</v>
      </c>
      <c r="J134" s="96">
        <v>178</v>
      </c>
      <c r="K134" s="52">
        <f t="shared" si="22"/>
        <v>178</v>
      </c>
      <c r="L134" s="97">
        <v>0.69444444444444497</v>
      </c>
      <c r="M134" s="58">
        <f t="shared" si="23"/>
        <v>0.69444444444444497</v>
      </c>
      <c r="N134" s="53">
        <f t="shared" si="21"/>
        <v>55</v>
      </c>
      <c r="O134" s="53">
        <f t="shared" si="24"/>
        <v>38.194444444444471</v>
      </c>
      <c r="P134" s="54">
        <f t="shared" si="25"/>
        <v>216.19444444444446</v>
      </c>
      <c r="Q134" s="65"/>
      <c r="R134" s="64"/>
    </row>
    <row r="135" spans="1:25" s="3" customFormat="1" ht="31.5">
      <c r="A135" s="31"/>
      <c r="B135" s="32"/>
      <c r="C135" s="32"/>
      <c r="D135" s="33"/>
      <c r="E135" s="94" t="s">
        <v>153</v>
      </c>
      <c r="F135" s="95">
        <v>1</v>
      </c>
      <c r="G135" s="36">
        <v>0</v>
      </c>
      <c r="H135" s="37">
        <f t="shared" si="28"/>
        <v>1</v>
      </c>
      <c r="I135" s="51" t="s">
        <v>160</v>
      </c>
      <c r="J135" s="96">
        <v>108.4</v>
      </c>
      <c r="K135" s="52">
        <f t="shared" si="22"/>
        <v>108.4</v>
      </c>
      <c r="L135" s="97">
        <v>0.69444444444444497</v>
      </c>
      <c r="M135" s="58">
        <f t="shared" si="23"/>
        <v>0.69444444444444497</v>
      </c>
      <c r="N135" s="53">
        <f t="shared" si="21"/>
        <v>55</v>
      </c>
      <c r="O135" s="53">
        <f t="shared" si="24"/>
        <v>38.194444444444471</v>
      </c>
      <c r="P135" s="54">
        <f t="shared" si="25"/>
        <v>146.59444444444449</v>
      </c>
      <c r="Q135" s="65"/>
      <c r="R135" s="64"/>
    </row>
    <row r="136" spans="1:25" s="3" customFormat="1" ht="31.5">
      <c r="A136" s="31"/>
      <c r="B136" s="32"/>
      <c r="C136" s="32"/>
      <c r="D136" s="33"/>
      <c r="E136" s="94" t="s">
        <v>154</v>
      </c>
      <c r="F136" s="95">
        <v>2</v>
      </c>
      <c r="G136" s="36">
        <v>0</v>
      </c>
      <c r="H136" s="37">
        <f t="shared" si="28"/>
        <v>2</v>
      </c>
      <c r="I136" s="51" t="s">
        <v>160</v>
      </c>
      <c r="J136" s="96">
        <v>34.5</v>
      </c>
      <c r="K136" s="52">
        <f t="shared" si="22"/>
        <v>69</v>
      </c>
      <c r="L136" s="97">
        <v>0.34722222222222199</v>
      </c>
      <c r="M136" s="58">
        <f t="shared" si="23"/>
        <v>0.69444444444444398</v>
      </c>
      <c r="N136" s="53">
        <f t="shared" si="21"/>
        <v>55</v>
      </c>
      <c r="O136" s="53">
        <f t="shared" si="24"/>
        <v>38.194444444444422</v>
      </c>
      <c r="P136" s="54">
        <f t="shared" si="25"/>
        <v>107.19444444444443</v>
      </c>
      <c r="Q136" s="65"/>
      <c r="R136" s="64"/>
    </row>
    <row r="137" spans="1:25" s="3" customFormat="1" ht="31.5">
      <c r="A137" s="31"/>
      <c r="B137" s="32"/>
      <c r="C137" s="32"/>
      <c r="D137" s="33"/>
      <c r="E137" s="94" t="s">
        <v>155</v>
      </c>
      <c r="F137" s="95">
        <v>2</v>
      </c>
      <c r="G137" s="36">
        <v>0</v>
      </c>
      <c r="H137" s="37">
        <f t="shared" si="28"/>
        <v>2</v>
      </c>
      <c r="I137" s="51" t="s">
        <v>160</v>
      </c>
      <c r="J137" s="96">
        <v>108.4</v>
      </c>
      <c r="K137" s="52">
        <f t="shared" si="22"/>
        <v>216.8</v>
      </c>
      <c r="L137" s="97">
        <v>0.69444444444444497</v>
      </c>
      <c r="M137" s="58">
        <f t="shared" si="23"/>
        <v>1.3888888888888899</v>
      </c>
      <c r="N137" s="53">
        <f t="shared" si="21"/>
        <v>55</v>
      </c>
      <c r="O137" s="53">
        <f t="shared" si="24"/>
        <v>76.388888888888943</v>
      </c>
      <c r="P137" s="54">
        <f t="shared" si="25"/>
        <v>293.18888888888898</v>
      </c>
      <c r="Q137" s="65"/>
      <c r="R137" s="64"/>
    </row>
    <row r="138" spans="1:25" s="3" customFormat="1" ht="31.5">
      <c r="A138" s="31"/>
      <c r="B138" s="32"/>
      <c r="C138" s="32"/>
      <c r="D138" s="33"/>
      <c r="E138" s="94" t="s">
        <v>156</v>
      </c>
      <c r="F138" s="95">
        <v>1</v>
      </c>
      <c r="G138" s="36">
        <v>0</v>
      </c>
      <c r="H138" s="37">
        <f t="shared" si="28"/>
        <v>1</v>
      </c>
      <c r="I138" s="51" t="s">
        <v>160</v>
      </c>
      <c r="J138" s="96">
        <v>108.4</v>
      </c>
      <c r="K138" s="52">
        <f t="shared" si="22"/>
        <v>108.4</v>
      </c>
      <c r="L138" s="97">
        <v>0.69444444444444497</v>
      </c>
      <c r="M138" s="58">
        <f t="shared" si="23"/>
        <v>0.69444444444444497</v>
      </c>
      <c r="N138" s="53">
        <f t="shared" si="21"/>
        <v>55</v>
      </c>
      <c r="O138" s="53">
        <f t="shared" si="24"/>
        <v>38.194444444444471</v>
      </c>
      <c r="P138" s="54">
        <f t="shared" si="25"/>
        <v>146.59444444444449</v>
      </c>
      <c r="Q138" s="65"/>
      <c r="R138" s="64"/>
    </row>
    <row r="139" spans="1:25" s="3" customFormat="1" ht="31.5">
      <c r="A139" s="31"/>
      <c r="B139" s="32"/>
      <c r="C139" s="32"/>
      <c r="D139" s="33"/>
      <c r="E139" s="94" t="s">
        <v>157</v>
      </c>
      <c r="F139" s="95">
        <v>2</v>
      </c>
      <c r="G139" s="36">
        <v>0</v>
      </c>
      <c r="H139" s="37">
        <f t="shared" si="28"/>
        <v>2</v>
      </c>
      <c r="I139" s="51" t="s">
        <v>160</v>
      </c>
      <c r="J139" s="96">
        <v>135</v>
      </c>
      <c r="K139" s="52">
        <f t="shared" si="22"/>
        <v>270</v>
      </c>
      <c r="L139" s="97">
        <v>0.69444444444444497</v>
      </c>
      <c r="M139" s="58">
        <f t="shared" si="23"/>
        <v>1.3888888888888899</v>
      </c>
      <c r="N139" s="53">
        <f t="shared" si="21"/>
        <v>55</v>
      </c>
      <c r="O139" s="53">
        <f t="shared" si="24"/>
        <v>76.388888888888943</v>
      </c>
      <c r="P139" s="54">
        <f t="shared" si="25"/>
        <v>346.38888888888891</v>
      </c>
      <c r="Q139" s="65"/>
      <c r="R139" s="64"/>
    </row>
    <row r="140" spans="1:25" s="3" customFormat="1" ht="31.5">
      <c r="A140" s="31"/>
      <c r="B140" s="32"/>
      <c r="C140" s="32"/>
      <c r="D140" s="33"/>
      <c r="E140" s="94" t="s">
        <v>158</v>
      </c>
      <c r="F140" s="95">
        <v>2</v>
      </c>
      <c r="G140" s="36">
        <v>0</v>
      </c>
      <c r="H140" s="37">
        <f t="shared" si="28"/>
        <v>2</v>
      </c>
      <c r="I140" s="51" t="s">
        <v>160</v>
      </c>
      <c r="J140" s="96">
        <v>429.79</v>
      </c>
      <c r="K140" s="52">
        <f t="shared" si="22"/>
        <v>859.58</v>
      </c>
      <c r="L140" s="97">
        <v>1.3888888888888899</v>
      </c>
      <c r="M140" s="58">
        <f t="shared" si="23"/>
        <v>2.7777777777777799</v>
      </c>
      <c r="N140" s="53">
        <f t="shared" si="21"/>
        <v>55</v>
      </c>
      <c r="O140" s="53">
        <f t="shared" si="24"/>
        <v>152.77777777777789</v>
      </c>
      <c r="P140" s="54">
        <f t="shared" si="25"/>
        <v>1012.357777777778</v>
      </c>
      <c r="Q140" s="65"/>
      <c r="R140" s="64"/>
    </row>
    <row r="141" spans="1:25" s="3" customFormat="1" ht="31.5">
      <c r="A141" s="31"/>
      <c r="B141" s="32"/>
      <c r="C141" s="32"/>
      <c r="D141" s="33"/>
      <c r="E141" s="94" t="s">
        <v>159</v>
      </c>
      <c r="F141" s="95">
        <v>1</v>
      </c>
      <c r="G141" s="36">
        <v>0</v>
      </c>
      <c r="H141" s="37">
        <f t="shared" si="28"/>
        <v>1</v>
      </c>
      <c r="I141" s="51" t="s">
        <v>160</v>
      </c>
      <c r="J141" s="96">
        <v>1361.74</v>
      </c>
      <c r="K141" s="52">
        <f t="shared" si="22"/>
        <v>1361.74</v>
      </c>
      <c r="L141" s="97">
        <v>2.7777777777777799</v>
      </c>
      <c r="M141" s="58">
        <f t="shared" si="23"/>
        <v>2.7777777777777799</v>
      </c>
      <c r="N141" s="53">
        <f t="shared" si="21"/>
        <v>55</v>
      </c>
      <c r="O141" s="53">
        <f t="shared" si="24"/>
        <v>152.77777777777789</v>
      </c>
      <c r="P141" s="54">
        <f t="shared" si="25"/>
        <v>1514.5177777777778</v>
      </c>
      <c r="Q141" s="65"/>
      <c r="R141" s="64"/>
    </row>
    <row r="142" spans="1:25" ht="16.5" thickBot="1">
      <c r="A142" s="100" t="s">
        <v>1</v>
      </c>
      <c r="B142" s="101"/>
      <c r="C142" s="66"/>
      <c r="D142" s="67"/>
      <c r="E142" s="68"/>
      <c r="F142" s="69"/>
      <c r="G142" s="70"/>
      <c r="H142" s="69"/>
      <c r="I142" s="66"/>
      <c r="J142" s="79"/>
      <c r="K142" s="79"/>
      <c r="L142" s="79"/>
      <c r="M142" s="79"/>
      <c r="N142" s="79"/>
      <c r="O142" s="80"/>
      <c r="P142" s="80">
        <f>SUM(P9:P141)</f>
        <v>156140.09311776617</v>
      </c>
      <c r="Q142" s="80">
        <f>SUM(Q9:Q141)</f>
        <v>156140.09311776617</v>
      </c>
      <c r="R142" s="90"/>
      <c r="S142" s="90"/>
      <c r="T142" s="90"/>
      <c r="U142" s="90"/>
      <c r="V142" s="90"/>
      <c r="W142" s="90"/>
      <c r="X142" s="90"/>
      <c r="Y142" s="90"/>
    </row>
    <row r="143" spans="1:25" ht="17.25" thickTop="1" thickBot="1">
      <c r="A143" s="102" t="s">
        <v>2</v>
      </c>
      <c r="B143" s="103"/>
      <c r="C143" s="73"/>
      <c r="D143" s="74"/>
      <c r="E143" s="75"/>
      <c r="F143" s="76"/>
      <c r="G143" s="77"/>
      <c r="H143" s="76"/>
      <c r="I143" s="73"/>
      <c r="J143" s="81">
        <v>0</v>
      </c>
      <c r="K143" s="81"/>
      <c r="L143" s="81"/>
      <c r="M143" s="81"/>
      <c r="N143" s="81"/>
      <c r="O143" s="82"/>
      <c r="P143" s="82">
        <f>P142*J143</f>
        <v>0</v>
      </c>
      <c r="Q143" s="91">
        <f>Q142*J143</f>
        <v>0</v>
      </c>
      <c r="R143" s="90"/>
      <c r="S143" s="90"/>
      <c r="T143" s="90"/>
      <c r="U143" s="90"/>
      <c r="V143" s="90"/>
      <c r="W143" s="90"/>
      <c r="X143" s="90"/>
      <c r="Y143" s="90"/>
    </row>
    <row r="144" spans="1:25" ht="17.25" thickTop="1" thickBot="1">
      <c r="A144" s="71" t="s">
        <v>3</v>
      </c>
      <c r="B144" s="72"/>
      <c r="C144" s="78"/>
      <c r="D144" s="74"/>
      <c r="E144" s="75"/>
      <c r="F144" s="76"/>
      <c r="G144" s="77"/>
      <c r="H144" s="76"/>
      <c r="I144" s="73"/>
      <c r="J144" s="81">
        <v>0.2</v>
      </c>
      <c r="K144" s="81"/>
      <c r="L144" s="81"/>
      <c r="M144" s="81"/>
      <c r="N144" s="81"/>
      <c r="O144" s="82"/>
      <c r="P144" s="82">
        <f>P142*J144</f>
        <v>31228.018623553235</v>
      </c>
      <c r="Q144" s="91">
        <f>Q142*J144</f>
        <v>31228.018623553235</v>
      </c>
      <c r="R144" s="90"/>
      <c r="S144" s="90"/>
      <c r="T144" s="90"/>
      <c r="U144" s="90"/>
      <c r="V144" s="90"/>
      <c r="W144" s="90"/>
      <c r="X144" s="90"/>
      <c r="Y144" s="90"/>
    </row>
    <row r="145" spans="1:25" ht="17.25" thickTop="1" thickBot="1">
      <c r="A145" s="71" t="s">
        <v>42</v>
      </c>
      <c r="B145" s="72"/>
      <c r="C145" s="78"/>
      <c r="D145" s="74"/>
      <c r="E145" s="75"/>
      <c r="F145" s="76"/>
      <c r="G145" s="77"/>
      <c r="H145" s="76"/>
      <c r="I145" s="73"/>
      <c r="J145" s="81">
        <v>0</v>
      </c>
      <c r="K145" s="81"/>
      <c r="L145" s="81"/>
      <c r="M145" s="81"/>
      <c r="N145" s="81"/>
      <c r="O145" s="83"/>
      <c r="P145" s="82">
        <f>P142*J145</f>
        <v>0</v>
      </c>
      <c r="Q145" s="91">
        <f>Q142*J145</f>
        <v>0</v>
      </c>
      <c r="R145" s="90"/>
      <c r="S145" s="90"/>
      <c r="T145" s="90"/>
      <c r="U145" s="90"/>
      <c r="V145" s="90"/>
      <c r="W145" s="90"/>
      <c r="X145" s="90"/>
      <c r="Y145" s="90"/>
    </row>
    <row r="146" spans="1:25" ht="17.25" thickTop="1" thickBot="1">
      <c r="A146" s="102" t="s">
        <v>43</v>
      </c>
      <c r="B146" s="103"/>
      <c r="C146" s="73"/>
      <c r="D146" s="74"/>
      <c r="E146" s="75"/>
      <c r="F146" s="76"/>
      <c r="G146" s="77"/>
      <c r="H146" s="76"/>
      <c r="I146" s="73"/>
      <c r="J146" s="84"/>
      <c r="K146" s="84"/>
      <c r="L146" s="84"/>
      <c r="M146" s="84"/>
      <c r="N146" s="84"/>
      <c r="O146" s="82"/>
      <c r="P146" s="82">
        <f>P142*J146</f>
        <v>0</v>
      </c>
      <c r="Q146" s="91">
        <f>SUM(Q142:Q145)</f>
        <v>187368.11174131942</v>
      </c>
    </row>
    <row r="147" spans="1:25" ht="19.5" thickTop="1">
      <c r="M147" s="85">
        <f>SUM(M26:M141)</f>
        <v>593.268872974538</v>
      </c>
      <c r="N147" s="86" t="s">
        <v>44</v>
      </c>
    </row>
    <row r="148" spans="1:25" ht="18">
      <c r="M148" s="87">
        <v>4</v>
      </c>
      <c r="N148" s="88" t="s">
        <v>45</v>
      </c>
    </row>
    <row r="149" spans="1:25" ht="18">
      <c r="M149" s="89">
        <f>M147/M148/8</f>
        <v>18.539652280454312</v>
      </c>
      <c r="N149" s="88" t="s">
        <v>46</v>
      </c>
    </row>
    <row r="150" spans="1:25" ht="18">
      <c r="M150" s="89">
        <f>M149/20</f>
        <v>0.92698261402271565</v>
      </c>
      <c r="N150" s="88" t="s">
        <v>47</v>
      </c>
    </row>
  </sheetData>
  <sortState xmlns:xlrd2="http://schemas.microsoft.com/office/spreadsheetml/2017/richdata2" ref="E554:L570">
    <sortCondition ref="E554"/>
  </sortState>
  <mergeCells count="4">
    <mergeCell ref="A1:Q1"/>
    <mergeCell ref="A142:B142"/>
    <mergeCell ref="A143:B143"/>
    <mergeCell ref="A146:B146"/>
  </mergeCells>
  <printOptions horizontalCentered="1"/>
  <pageMargins left="0.43307086614173201" right="0.43307086614173201" top="0.39370078740157499" bottom="0.39370078740157499" header="0.196850393700787" footer="0.196850393700787"/>
  <pageSetup paperSize="9" scale="41" orientation="portrait"/>
  <headerFooter>
    <oddFooter>&amp;C&amp;P of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3BFB4E81-0D36-4D43-928E-2D68A65A5C8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BASEBID</vt:lpstr>
      <vt:lpstr>BASEBID!Print_Area</vt:lpstr>
      <vt:lpstr>BASEBID!Print_Titles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zeeshan meraj</cp:lastModifiedBy>
  <dcterms:created xsi:type="dcterms:W3CDTF">2013-07-08T09:36:00Z</dcterms:created>
  <dcterms:modified xsi:type="dcterms:W3CDTF">2026-06-05T11:06:38Z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{3BFB4E81-0D36-4D43-928E-2D68A65A5C85}</vt:lpwstr>
  </property>
  <property fmtid="{D5CDD505-2E9C-101B-9397-08002B2CF9AE}" pid="6" name="ICV">
    <vt:lpwstr>7AD750999DC3465285ED44D3F7696040_12</vt:lpwstr>
  </property>
  <property fmtid="{D5CDD505-2E9C-101B-9397-08002B2CF9AE}" pid="7" name="KSOProductBuildVer">
    <vt:lpwstr>1033-12.2.0.23196</vt:lpwstr>
  </property>
</Properties>
</file>