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7F5E91B1-08F1-4A99-882C-551E370AC48E}" xr6:coauthVersionLast="47" xr6:coauthVersionMax="47" xr10:uidLastSave="{00000000-0000-0000-0000-000000000000}"/>
  <bookViews>
    <workbookView xWindow="20370" yWindow="-120" windowWidth="29040" windowHeight="15840" activeTab="1" xr2:uid="{00000000-000D-0000-FFFF-FFFF00000000}"/>
  </bookViews>
  <sheets>
    <sheet name="SUMMARY" sheetId="12" r:id="rId1"/>
    <sheet name="BASEBID" sheetId="11" r:id="rId2"/>
  </sheets>
  <definedNames>
    <definedName name="_xlnm._FilterDatabase" localSheetId="1" hidden="1">BASEBID!$E$24:$I$71</definedName>
    <definedName name="_xlnm.Print_Area" localSheetId="1">BASEBID!$A$1:$Q$67</definedName>
    <definedName name="_xlnm.Print_Area" localSheetId="0">SUMMARY!$A$1:$M$39</definedName>
    <definedName name="_xlnm.Print_Titles" localSheetId="1">BASEBID!$8:$8</definedName>
    <definedName name="_xlnm.Print_Titles" localSheetId="0">SUMMARY!$7:$7</definedName>
    <definedName name="Z_5D814AB1_BC97_4AEA_A097_E3C150B3E44D_.wvu.PrintArea" localSheetId="0" hidden="1">SUMMARY!$A$1:$M$39</definedName>
    <definedName name="Z_5D814AB1_BC97_4AEA_A097_E3C150B3E44D_.wvu.PrintTitles" localSheetId="0" hidden="1">SUMMARY!$7:$7</definedName>
  </definedNames>
  <calcPr calcId="181029"/>
</workbook>
</file>

<file path=xl/calcChain.xml><?xml version="1.0" encoding="utf-8"?>
<calcChain xmlns="http://schemas.openxmlformats.org/spreadsheetml/2006/main">
  <c r="A199" i="12" l="1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M39" i="12"/>
  <c r="M38" i="12"/>
  <c r="D38" i="12"/>
  <c r="M37" i="12"/>
  <c r="D37" i="12"/>
  <c r="M36" i="12"/>
  <c r="D36" i="12"/>
  <c r="M35" i="12"/>
  <c r="L32" i="12"/>
  <c r="A32" i="12"/>
  <c r="L31" i="12"/>
  <c r="A31" i="12"/>
  <c r="L30" i="12"/>
  <c r="A30" i="12"/>
  <c r="L29" i="12"/>
  <c r="A29" i="12"/>
  <c r="L28" i="12"/>
  <c r="A28" i="12"/>
  <c r="L27" i="12"/>
  <c r="A27" i="12"/>
  <c r="L26" i="12"/>
  <c r="A26" i="12"/>
  <c r="L25" i="12"/>
  <c r="A25" i="12"/>
  <c r="L24" i="12"/>
  <c r="A24" i="12"/>
  <c r="L23" i="12"/>
  <c r="A23" i="12"/>
  <c r="L22" i="12"/>
  <c r="A22" i="12"/>
  <c r="L21" i="12"/>
  <c r="A21" i="12"/>
  <c r="L20" i="12"/>
  <c r="K20" i="12"/>
  <c r="A20" i="12"/>
  <c r="L19" i="12"/>
  <c r="A19" i="12"/>
  <c r="L18" i="12"/>
  <c r="A18" i="12"/>
  <c r="L17" i="12"/>
  <c r="A17" i="12"/>
  <c r="L16" i="12"/>
  <c r="A16" i="12"/>
  <c r="L15" i="12"/>
  <c r="A15" i="12"/>
  <c r="L14" i="12"/>
  <c r="A14" i="12"/>
  <c r="L13" i="12"/>
  <c r="A13" i="12"/>
  <c r="L12" i="12"/>
  <c r="K12" i="12"/>
  <c r="A12" i="12"/>
  <c r="M9" i="12"/>
  <c r="M7" i="12"/>
  <c r="C4" i="12"/>
  <c r="C2" i="12"/>
  <c r="M71" i="11"/>
  <c r="M70" i="11"/>
  <c r="M68" i="11"/>
  <c r="Q67" i="11"/>
  <c r="P67" i="11"/>
  <c r="Q66" i="11"/>
  <c r="P66" i="11"/>
  <c r="Q65" i="11"/>
  <c r="P65" i="11"/>
  <c r="Q64" i="11"/>
  <c r="P64" i="11"/>
  <c r="Q63" i="11"/>
  <c r="P63" i="11"/>
  <c r="P62" i="11"/>
  <c r="O62" i="11"/>
  <c r="N62" i="11"/>
  <c r="M62" i="11"/>
  <c r="K62" i="11"/>
  <c r="H62" i="11"/>
  <c r="A62" i="11"/>
  <c r="A61" i="11"/>
  <c r="P60" i="11"/>
  <c r="O60" i="11"/>
  <c r="N60" i="11"/>
  <c r="M60" i="11"/>
  <c r="K60" i="11"/>
  <c r="H60" i="11"/>
  <c r="A60" i="11"/>
  <c r="A59" i="11"/>
  <c r="P58" i="11"/>
  <c r="O58" i="11"/>
  <c r="N58" i="11"/>
  <c r="M58" i="11"/>
  <c r="K58" i="11"/>
  <c r="H58" i="11"/>
  <c r="A58" i="11"/>
  <c r="A57" i="11"/>
  <c r="P56" i="11"/>
  <c r="O56" i="11"/>
  <c r="N56" i="11"/>
  <c r="M56" i="11"/>
  <c r="K56" i="11"/>
  <c r="H56" i="11"/>
  <c r="A56" i="11"/>
  <c r="A55" i="11"/>
  <c r="P54" i="11"/>
  <c r="O54" i="11"/>
  <c r="N54" i="11"/>
  <c r="M54" i="11"/>
  <c r="K54" i="11"/>
  <c r="H54" i="11"/>
  <c r="A54" i="11"/>
  <c r="P53" i="11"/>
  <c r="O53" i="11"/>
  <c r="N53" i="11"/>
  <c r="M53" i="11"/>
  <c r="K53" i="11"/>
  <c r="H53" i="11"/>
  <c r="A53" i="11"/>
  <c r="A52" i="11"/>
  <c r="P51" i="11"/>
  <c r="O51" i="11"/>
  <c r="N51" i="11"/>
  <c r="M51" i="11"/>
  <c r="K51" i="11"/>
  <c r="H51" i="11"/>
  <c r="A51" i="11"/>
  <c r="P50" i="11"/>
  <c r="O50" i="11"/>
  <c r="N50" i="11"/>
  <c r="M50" i="11"/>
  <c r="K50" i="11"/>
  <c r="H50" i="11"/>
  <c r="A50" i="11"/>
  <c r="A49" i="11"/>
  <c r="P48" i="11"/>
  <c r="O48" i="11"/>
  <c r="N48" i="11"/>
  <c r="M48" i="11"/>
  <c r="K48" i="11"/>
  <c r="H48" i="11"/>
  <c r="A48" i="11"/>
  <c r="P47" i="11"/>
  <c r="O47" i="11"/>
  <c r="N47" i="11"/>
  <c r="M47" i="11"/>
  <c r="K47" i="11"/>
  <c r="H47" i="11"/>
  <c r="A47" i="11"/>
  <c r="P46" i="11"/>
  <c r="O46" i="11"/>
  <c r="N46" i="11"/>
  <c r="M46" i="11"/>
  <c r="K46" i="11"/>
  <c r="H46" i="11"/>
  <c r="A46" i="11"/>
  <c r="P45" i="11"/>
  <c r="O45" i="11"/>
  <c r="N45" i="11"/>
  <c r="M45" i="11"/>
  <c r="K45" i="11"/>
  <c r="H45" i="11"/>
  <c r="A45" i="11"/>
  <c r="P44" i="11"/>
  <c r="O44" i="11"/>
  <c r="N44" i="11"/>
  <c r="M44" i="11"/>
  <c r="K44" i="11"/>
  <c r="H44" i="11"/>
  <c r="A44" i="11"/>
  <c r="A43" i="11"/>
  <c r="P42" i="11"/>
  <c r="O42" i="11"/>
  <c r="N42" i="11"/>
  <c r="M42" i="11"/>
  <c r="K42" i="11"/>
  <c r="H42" i="11"/>
  <c r="A42" i="11"/>
  <c r="P41" i="11"/>
  <c r="O41" i="11"/>
  <c r="N41" i="11"/>
  <c r="M41" i="11"/>
  <c r="K41" i="11"/>
  <c r="H41" i="11"/>
  <c r="A41" i="11"/>
  <c r="P40" i="11"/>
  <c r="O40" i="11"/>
  <c r="N40" i="11"/>
  <c r="M40" i="11"/>
  <c r="K40" i="11"/>
  <c r="H40" i="11"/>
  <c r="A40" i="11"/>
  <c r="P39" i="11"/>
  <c r="O39" i="11"/>
  <c r="N39" i="11"/>
  <c r="M39" i="11"/>
  <c r="K39" i="11"/>
  <c r="H39" i="11"/>
  <c r="A39" i="11"/>
  <c r="P38" i="11"/>
  <c r="O38" i="11"/>
  <c r="N38" i="11"/>
  <c r="M38" i="11"/>
  <c r="K38" i="11"/>
  <c r="H38" i="11"/>
  <c r="A38" i="11"/>
  <c r="P37" i="11"/>
  <c r="O37" i="11"/>
  <c r="N37" i="11"/>
  <c r="M37" i="11"/>
  <c r="K37" i="11"/>
  <c r="H37" i="11"/>
  <c r="A37" i="11"/>
  <c r="P36" i="11"/>
  <c r="O36" i="11"/>
  <c r="N36" i="11"/>
  <c r="M36" i="11"/>
  <c r="K36" i="11"/>
  <c r="H36" i="11"/>
  <c r="A36" i="11"/>
  <c r="P35" i="11"/>
  <c r="O35" i="11"/>
  <c r="N35" i="11"/>
  <c r="M35" i="11"/>
  <c r="K35" i="11"/>
  <c r="H35" i="11"/>
  <c r="A35" i="11"/>
  <c r="A34" i="11"/>
  <c r="P33" i="11"/>
  <c r="O33" i="11"/>
  <c r="N33" i="11"/>
  <c r="M33" i="11"/>
  <c r="K33" i="11"/>
  <c r="H33" i="11"/>
  <c r="A33" i="11"/>
  <c r="P32" i="11"/>
  <c r="O32" i="11"/>
  <c r="N32" i="11"/>
  <c r="M32" i="11"/>
  <c r="K32" i="11"/>
  <c r="H32" i="11"/>
  <c r="A32" i="11"/>
  <c r="A31" i="11"/>
  <c r="P30" i="11"/>
  <c r="O30" i="11"/>
  <c r="N30" i="11"/>
  <c r="M30" i="11"/>
  <c r="K30" i="11"/>
  <c r="H30" i="11"/>
  <c r="A30" i="11"/>
  <c r="P29" i="11"/>
  <c r="O29" i="11"/>
  <c r="N29" i="11"/>
  <c r="M29" i="11"/>
  <c r="K29" i="11"/>
  <c r="H29" i="11"/>
  <c r="A29" i="11"/>
  <c r="P28" i="11"/>
  <c r="O28" i="11"/>
  <c r="N28" i="11"/>
  <c r="M28" i="11"/>
  <c r="K28" i="11"/>
  <c r="H28" i="11"/>
  <c r="A28" i="11"/>
  <c r="O27" i="11"/>
  <c r="M27" i="11"/>
  <c r="L27" i="11"/>
  <c r="A27" i="11"/>
  <c r="Q26" i="11"/>
  <c r="A26" i="11"/>
  <c r="A25" i="11"/>
  <c r="P24" i="11"/>
  <c r="O24" i="11"/>
  <c r="M24" i="11"/>
  <c r="L24" i="11"/>
  <c r="K24" i="11"/>
  <c r="H24" i="11"/>
  <c r="A24" i="11"/>
  <c r="P23" i="11"/>
  <c r="M23" i="11"/>
  <c r="L23" i="11"/>
  <c r="K23" i="11"/>
  <c r="H23" i="11"/>
  <c r="A23" i="11"/>
  <c r="P22" i="11"/>
  <c r="O22" i="11"/>
  <c r="M22" i="11"/>
  <c r="L22" i="11"/>
  <c r="K22" i="11"/>
  <c r="H22" i="11"/>
  <c r="A22" i="11"/>
  <c r="P21" i="11"/>
  <c r="O21" i="11"/>
  <c r="M21" i="11"/>
  <c r="L21" i="11"/>
  <c r="K21" i="11"/>
  <c r="H21" i="11"/>
  <c r="A21" i="11"/>
  <c r="P20" i="11"/>
  <c r="O20" i="11"/>
  <c r="M20" i="11"/>
  <c r="L20" i="11"/>
  <c r="K20" i="11"/>
  <c r="H20" i="11"/>
  <c r="A20" i="11"/>
  <c r="P19" i="11"/>
  <c r="O19" i="11"/>
  <c r="M19" i="11"/>
  <c r="L19" i="11"/>
  <c r="K19" i="11"/>
  <c r="H19" i="11"/>
  <c r="A19" i="11"/>
  <c r="P18" i="11"/>
  <c r="O18" i="11"/>
  <c r="M18" i="11"/>
  <c r="L18" i="11"/>
  <c r="K18" i="11"/>
  <c r="H18" i="11"/>
  <c r="A18" i="11"/>
  <c r="P17" i="11"/>
  <c r="O17" i="11"/>
  <c r="M17" i="11"/>
  <c r="L17" i="11"/>
  <c r="K17" i="11"/>
  <c r="H17" i="11"/>
  <c r="A17" i="11"/>
  <c r="P16" i="11"/>
  <c r="O16" i="11"/>
  <c r="M16" i="11"/>
  <c r="L16" i="11"/>
  <c r="K16" i="11"/>
  <c r="H16" i="11"/>
  <c r="A16" i="11"/>
  <c r="P15" i="11"/>
  <c r="O15" i="11"/>
  <c r="M15" i="11"/>
  <c r="L15" i="11"/>
  <c r="K15" i="11"/>
  <c r="H15" i="11"/>
  <c r="A15" i="11"/>
  <c r="O14" i="11"/>
  <c r="M14" i="11"/>
  <c r="L14" i="11"/>
  <c r="A14" i="11"/>
  <c r="O13" i="11"/>
  <c r="M13" i="11"/>
  <c r="L13" i="11"/>
  <c r="K13" i="11"/>
  <c r="H13" i="11"/>
  <c r="A13" i="11"/>
  <c r="O12" i="11"/>
  <c r="M12" i="11"/>
  <c r="L12" i="11"/>
  <c r="K12" i="11"/>
  <c r="H12" i="11"/>
  <c r="A12" i="11"/>
  <c r="O11" i="11"/>
  <c r="M11" i="11"/>
  <c r="L11" i="11"/>
  <c r="A11" i="11"/>
  <c r="Q9" i="11"/>
</calcChain>
</file>

<file path=xl/sharedStrings.xml><?xml version="1.0" encoding="utf-8"?>
<sst xmlns="http://schemas.openxmlformats.org/spreadsheetml/2006/main" count="162" uniqueCount="125">
  <si>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</si>
  <si>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</si>
  <si>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</si>
  <si>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</si>
  <si>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</si>
  <si>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</si>
  <si>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</si>
  <si>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</si>
  <si>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</si>
  <si>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</si>
  <si>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</si>
  <si>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</si>
  <si>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</si>
  <si>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02-Demolition Of Existing Items</t>
  </si>
  <si>
    <t>03-Concrete</t>
  </si>
  <si>
    <t>04-Masonry</t>
  </si>
  <si>
    <t>05-Metals</t>
  </si>
  <si>
    <t>06-Wood, Plastics &amp; Composites</t>
  </si>
  <si>
    <t>07-Thermal &amp; Moisture Protection</t>
  </si>
  <si>
    <t>08-Openings</t>
  </si>
  <si>
    <t>09-Finishes</t>
  </si>
  <si>
    <t>10-Specialites</t>
  </si>
  <si>
    <t>11-Equipment</t>
  </si>
  <si>
    <t>12-Furnishings</t>
  </si>
  <si>
    <t>13-Special Construction</t>
  </si>
  <si>
    <t>14-Conveying Equipment</t>
  </si>
  <si>
    <t>21-Fire Supression</t>
  </si>
  <si>
    <t>22-Plumbing</t>
  </si>
  <si>
    <t>23-Heating, Ventilations &amp; Air Conditioning (HVAC)</t>
  </si>
  <si>
    <t>26-Electrical</t>
  </si>
  <si>
    <t>31-Earthwork</t>
  </si>
  <si>
    <t>32-Exterior Improvements</t>
  </si>
  <si>
    <t>33-Utilities</t>
  </si>
  <si>
    <t>SUB TOTAL</t>
  </si>
  <si>
    <t>INSURANCE</t>
  </si>
  <si>
    <t>OVERHEAD &amp; PROFIT</t>
  </si>
  <si>
    <t>CONTINGENCY</t>
  </si>
  <si>
    <t>NET TOTAL</t>
  </si>
  <si>
    <t>Estimate of Materials and Cost of Construction</t>
  </si>
  <si>
    <t>Date:</t>
  </si>
  <si>
    <t>Project:</t>
  </si>
  <si>
    <t>Project Location: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</si>
  <si>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</si>
  <si>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</si>
  <si>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</si>
  <si>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</si>
  <si>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</si>
  <si>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</si>
  <si>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</si>
  <si>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</si>
  <si>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</si>
  <si>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</si>
  <si>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</si>
  <si>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</si>
  <si>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</si>
  <si>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</si>
  <si>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</si>
  <si>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</si>
  <si>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</si>
  <si>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</si>
  <si>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</si>
  <si>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</si>
  <si>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</si>
  <si>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</si>
  <si>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</si>
  <si>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</si>
  <si>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</si>
  <si>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</si>
  <si>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</si>
  <si>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</si>
  <si>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</si>
  <si>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</si>
  <si>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</si>
  <si>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</si>
  <si>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Supervision and Project management</t>
  </si>
  <si>
    <t>Final Cleaning</t>
  </si>
  <si>
    <t>DIV-09</t>
  </si>
  <si>
    <t>FINISHES</t>
  </si>
  <si>
    <t>Wall Paint</t>
  </si>
  <si>
    <t>Pt-1: Wall Paint (Dover White)
-Sherwin Williams
-Sw6385
- 200 Zero Voc Interior Latex, Eggshell</t>
  </si>
  <si>
    <t>SF</t>
  </si>
  <si>
    <t>Pt-2: Wall Paint (Planet Fitness Purple, Custom)
-Sherwin Williams
-Duration Home
-Interior Latex Satin Coating, Ultradeep Base A97T1254, Eggshell</t>
  </si>
  <si>
    <t>Pt-3: Wall Paint (Planet Fitness Yellow, Custom)
-Sherwin Williams
-Duration Home
-Interior Latex Satin Coating, Ultradeep Base A97Y157, Eggshell</t>
  </si>
  <si>
    <t xml:space="preserve">SF </t>
  </si>
  <si>
    <t xml:space="preserve">Column Paint </t>
  </si>
  <si>
    <t>Pt-2: Column Paint (Planet Fitness Purple, Custom)
-Sherwin Williams
-Duration Home
-Interior Latex Satin Coating, Ultradeep Base A97T1254, Eggshell</t>
  </si>
  <si>
    <t>1/2" Frtw Plywood Substrate Paint</t>
  </si>
  <si>
    <t xml:space="preserve">Wall Covering </t>
  </si>
  <si>
    <t>Wc-01: Wallcovering (Rampart Foundation)
- Wolf Gordon
- Concrete Mix (Goh 33389228)</t>
  </si>
  <si>
    <t>Wc-02: Wallcovering (Rampart Foundation)
- Wolf Gordon
- Coal (Goh 32985606)</t>
  </si>
  <si>
    <t>Wc-03: Wallcovering (Purple W/ Yellow Gears)
- Northeast Color, Inc
- Pf9003</t>
  </si>
  <si>
    <t>Wc-7A-Wc-7B: Wallcovering (Dover White W/ Gray Gears)
- Northeast Color, Inc
- Pf9007A/ Pf9007B</t>
  </si>
  <si>
    <t>Wc-07B:  Wallcovering (Dover White W/ Gray Gears)
- Northeast Color, Inc
- Pf9007B</t>
  </si>
  <si>
    <t>Wc-09: Wallcovering (Judgement Free Zone Pattern)
- Northeast Color, Inc
- Pf9009</t>
  </si>
  <si>
    <t>Wc-13B: Wallcovering (Black W/ Gray Gears)
- Northeast Color, Inc
- Pf9013B</t>
  </si>
  <si>
    <t>Wc-17A-Wc-17B: Wallcovering (Purple W/ Gray Gears)
- Northeast Color, Inc
- Pf9017A/ Pf9017B</t>
  </si>
  <si>
    <t>Ceiling Paint</t>
  </si>
  <si>
    <t>Pt-1: Ceiling Paint (Dover White)
-Sherwin Williams
-Sw6385
- 200 Zero Voc Interior Latex, Eggshell</t>
  </si>
  <si>
    <t>Pt-2: Ceiling Paint (Planet Fitness Purple, Custom)
-Sherwin Williams
-Duration Home
-Interior Latex Satin Coating, Ultradeep Base A97T1254, Eggshell</t>
  </si>
  <si>
    <t>Pt-6: Soffit Paint (Samovar Silver) 
-Sherwin Williams
-Sw6233
-Promar 200 Zero Voc Interior Latex , Flat</t>
  </si>
  <si>
    <t>Pt-9: Ceiling Paint (Dover White)
-Sherwin Williams
-Sw6385
-Pro Industrial Latex Dryfall</t>
  </si>
  <si>
    <t>Pt-10: Soffit Paint (Gauntlet Grey)
-Sherwin Williams
-Sw7019
-Promar 200 Zero Voc Interior Latex, Flat</t>
  </si>
  <si>
    <t>Door Paint</t>
  </si>
  <si>
    <t>Pt-8: (3'-0"X7'-0") Solid Wood Core Door 
-Black Semi-Gloss
-Sherwin Williams
-Sw6258
-Pro Industrial Dtm Pre-Cat Epoxy, Semi-Gloss Tricon Black</t>
  </si>
  <si>
    <t>EA</t>
  </si>
  <si>
    <t>Pt-8: (2)(3'-0"X7'-0") Solid Wood Core Door 
-Black Semi-Gloss
-Sherwin Williams
-Sw6258
-Pro Industrial Dtm Pre-Cat Epoxy, Semi-Gloss Tricon Black</t>
  </si>
  <si>
    <t>Frame Paint</t>
  </si>
  <si>
    <t>Pt-7: (3'-0"X7'-0") Standard Duty Steel Frame 
-Pf Purple Semi-Gloss
-Sherwin Williams
-Pro Industrial Dtm Pre-Cat Epoxy, Semi-Gloss</t>
  </si>
  <si>
    <t>Pt-7: (6'-0"X7'-0") Standard Duty Steel Frame 
-Pf Purple Semi-Gloss
-Sherwin Williams
-Pro Industrial Dtm Pre-Cat Epoxy, Semi-Gloss</t>
  </si>
  <si>
    <t xml:space="preserve">Trim Paint </t>
  </si>
  <si>
    <t>Pt-8: Trim Paint 
-Black Semi-Gloss
-Sherwin Williams
-Sw6258
-Pro Industrial Dtm Pre-Cat Epoxy, Semi-Gloss Tricon Black</t>
  </si>
  <si>
    <t>LF</t>
  </si>
  <si>
    <t xml:space="preserve">Piping Paint </t>
  </si>
  <si>
    <t xml:space="preserve">Yellow Color Paint @ Gas Piping </t>
  </si>
  <si>
    <t xml:space="preserve">Ductwork Paint </t>
  </si>
  <si>
    <t>Semi-Gloss Paint @ Ductwork</t>
  </si>
  <si>
    <t>Electrical Wiring Paint</t>
  </si>
  <si>
    <t xml:space="preserve">Red Color Paint @ Electrical Wiring &amp; Conduits </t>
  </si>
  <si>
    <t>CONTIGENCY</t>
  </si>
  <si>
    <t>TOTAL BASE BID</t>
  </si>
  <si>
    <t>Total Man-hours</t>
  </si>
  <si>
    <t>Crew Size</t>
  </si>
  <si>
    <t>Working Days</t>
  </si>
  <si>
    <t>Months</t>
  </si>
  <si>
    <t>Paint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</si>
</sst>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"/>
    <numFmt numFmtId="166" formatCode="_-&quot;$&quot;* #,##0_-;\-&quot;$&quot;* #,##0_-;_-&quot;$&quot;* &quot;-&quot;??_-;_-@_-"/>
    <numFmt numFmtId="167" formatCode="_(&quot;$&quot;* #,##0_);_(&quot;$&quot;* \(#,##0\);_(&quot;$&quot;* &quot;-&quot;?_);_(@_)"/>
    <numFmt numFmtId="168" formatCode="0.000"/>
    <numFmt numFmtId="169" formatCode="_(&quot;$&quot;* #,##0_);_(&quot;$&quot;* \(#,##0\);_(&quot;$&quot;* &quot;-&quot;??_);_(@_)"/>
    <numFmt numFmtId="170" formatCode="_(* #,##0_);_(* \(#,##0\);_(* &quot;-&quot;??_);_(@_)"/>
    <numFmt numFmtId="171" formatCode="0.0"/>
    <numFmt numFmtId="172" formatCode="_(&quot;$&quot;* #,##0.0_);_(&quot;$&quot;* \(#,##0.0\);_(&quot;$&quot;* &quot;-&quot;??_);_(@_)"/>
    <numFmt numFmtId="173" formatCode="_(&quot;$&quot;* #,##0.00_);_(&quot;$&quot;* \(#,##0.00\);_(&quot;$&quot;* &quot;-&quot;?_);_(@_)"/>
    <numFmt numFmtId="174" formatCode="&quot;$&quot;#,##0.00"/>
  </numFmts>
  <fonts count="38">
    <font>
      <sz val="12"/>
      <name val="Arial"/>
      <charset val="134"/>
    </font>
    <font>
      <sz val="7"/>
      <color theme="1"/>
      <name val="Times New Roman"/>
      <charset val="134"/>
    </font>
    <font>
      <sz val="12"/>
      <color indexed="9"/>
      <name val="Calibri"/>
      <charset val="134"/>
      <scheme val="minor"/>
    </font>
    <font>
      <sz val="12"/>
      <name val="Calibri"/>
      <charset val="134"/>
      <scheme val="minor"/>
    </font>
    <font>
      <b/>
      <sz val="12"/>
      <name val="Calibri"/>
      <charset val="134"/>
      <scheme val="minor"/>
    </font>
    <font>
      <b/>
      <u/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indexed="63"/>
      <name val="Calibri"/>
      <charset val="134"/>
      <scheme val="minor"/>
    </font>
    <font>
      <sz val="12"/>
      <name val="Abadi"/>
      <charset val="134"/>
    </font>
    <font>
      <sz val="12"/>
      <color theme="1"/>
      <name val="Calibri"/>
      <charset val="134"/>
      <scheme val="minor"/>
    </font>
    <font>
      <b/>
      <sz val="12"/>
      <color indexed="8"/>
      <name val="Calibri"/>
      <charset val="134"/>
    </font>
    <font>
      <b/>
      <sz val="16"/>
      <color indexed="63"/>
      <name val="Calibri"/>
      <charset val="134"/>
      <scheme val="minor"/>
    </font>
    <font>
      <u/>
      <sz val="12"/>
      <name val="Calibri"/>
      <charset val="134"/>
      <scheme val="minor"/>
    </font>
    <font>
      <b/>
      <sz val="14"/>
      <name val="Arial"/>
      <charset val="134"/>
    </font>
    <font>
      <sz val="14"/>
      <color theme="1"/>
      <name val="Calibri"/>
      <charset val="134"/>
      <scheme val="minor"/>
    </font>
    <font>
      <sz val="14"/>
      <name val="Arial"/>
      <charset val="134"/>
    </font>
    <font>
      <sz val="11"/>
      <color theme="1"/>
      <name val="Abadi"/>
      <charset val="134"/>
    </font>
    <font>
      <b/>
      <sz val="11"/>
      <color theme="1"/>
      <name val="Abadi"/>
      <charset val="134"/>
    </font>
    <font>
      <sz val="12"/>
      <color rgb="FFFF0000"/>
      <name val="Abadi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theme="1"/>
      <name val="Abadi"/>
      <charset val="134"/>
    </font>
    <font>
      <b/>
      <sz val="14"/>
      <color rgb="FFFF0000"/>
      <name val="Abadi"/>
      <charset val="134"/>
    </font>
    <font>
      <b/>
      <sz val="14"/>
      <color theme="1"/>
      <name val="Abadi"/>
      <charset val="134"/>
    </font>
    <font>
      <b/>
      <sz val="12"/>
      <color theme="1"/>
      <name val="Abadi"/>
      <charset val="134"/>
    </font>
    <font>
      <sz val="18"/>
      <color rgb="FFFF0000"/>
      <name val="Abadi"/>
      <charset val="134"/>
    </font>
    <font>
      <sz val="18"/>
      <name val="Abadi"/>
      <charset val="134"/>
    </font>
    <font>
      <sz val="12"/>
      <color theme="1"/>
      <name val="Abadi"/>
      <charset val="134"/>
    </font>
    <font>
      <b/>
      <sz val="11"/>
      <color rgb="FFFF0000"/>
      <name val="Abadi"/>
      <charset val="134"/>
    </font>
    <font>
      <sz val="11"/>
      <name val="Calibri"/>
      <charset val="134"/>
      <scheme val="minor"/>
    </font>
    <font>
      <b/>
      <sz val="14"/>
      <name val="Abadi"/>
      <charset val="134"/>
    </font>
    <font>
      <sz val="11"/>
      <color indexed="62"/>
      <name val="Calibri"/>
      <charset val="134"/>
    </font>
    <font>
      <b/>
      <sz val="11"/>
      <color indexed="63"/>
      <name val="Calibri"/>
      <charset val="134"/>
    </font>
    <font>
      <b/>
      <sz val="11"/>
      <color indexed="8"/>
      <name val="Calibri"/>
      <charset val="134"/>
    </font>
    <font>
      <sz val="10"/>
      <name val="Arial"/>
      <charset val="134"/>
    </font>
    <font>
      <sz val="12"/>
      <name val="Arial"/>
      <charset val="134"/>
    </font>
  </fonts>
  <fills count="13">
    <fill>
      <patternFill patternType="none"/>
    </fill>
    <fill>
      <patternFill patternType="gray125"/>
    </fill>
    <fill>
      <patternFill patternType="solid">
        <fgColor theme="5" tint="0.399914548173467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4">
    <xf numFmtId="0" fontId="0" fillId="0" borderId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9" borderId="30" applyNumberFormat="0" applyFont="0" applyAlignment="0" applyProtection="0"/>
    <xf numFmtId="0" fontId="33" fillId="10" borderId="44" applyNumberFormat="0" applyAlignment="0" applyProtection="0"/>
    <xf numFmtId="0" fontId="34" fillId="11" borderId="45" applyNumberFormat="0" applyAlignment="0" applyProtection="0"/>
    <xf numFmtId="0" fontId="35" fillId="0" borderId="10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2" borderId="46" applyNumberFormat="0" applyFont="0" applyAlignment="0" applyProtection="0"/>
    <xf numFmtId="0" fontId="21" fillId="12" borderId="46" applyNumberFormat="0" applyFont="0" applyAlignment="0" applyProtection="0"/>
    <xf numFmtId="0" fontId="21" fillId="12" borderId="46" applyNumberFormat="0" applyFont="0" applyAlignment="0" applyProtection="0"/>
  </cellStyleXfs>
  <cellXfs count="2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5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6" fontId="7" fillId="0" borderId="0" xfId="0" applyNumberFormat="1" applyFont="1"/>
    <xf numFmtId="0" fontId="7" fillId="0" borderId="0" xfId="0" applyFont="1" applyAlignment="1">
      <alignment horizontal="right" vertical="center"/>
    </xf>
    <xf numFmtId="166" fontId="7" fillId="0" borderId="0" xfId="0" applyNumberFormat="1" applyFont="1" applyAlignment="1">
      <alignment vertical="center" wrapText="1"/>
    </xf>
    <xf numFmtId="0" fontId="8" fillId="2" borderId="2" xfId="5" applyFont="1" applyFill="1" applyBorder="1" applyAlignment="1" applyProtection="1">
      <alignment horizontal="center" vertical="center" wrapText="1"/>
    </xf>
    <xf numFmtId="0" fontId="8" fillId="2" borderId="3" xfId="5" applyFont="1" applyFill="1" applyBorder="1" applyAlignment="1" applyProtection="1">
      <alignment horizontal="center" vertical="center" wrapText="1"/>
    </xf>
    <xf numFmtId="2" fontId="8" fillId="2" borderId="3" xfId="5" applyNumberFormat="1" applyFont="1" applyFill="1" applyBorder="1" applyAlignment="1" applyProtection="1">
      <alignment horizontal="center" vertical="center" wrapText="1"/>
    </xf>
    <xf numFmtId="9" fontId="8" fillId="2" borderId="3" xfId="3" applyFont="1" applyFill="1" applyBorder="1" applyAlignment="1" applyProtection="1">
      <alignment horizontal="center" vertical="center" wrapText="1"/>
    </xf>
    <xf numFmtId="0" fontId="9" fillId="3" borderId="4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top"/>
    </xf>
    <xf numFmtId="0" fontId="9" fillId="3" borderId="5" xfId="6" applyFont="1" applyFill="1" applyBorder="1" applyAlignment="1">
      <alignment vertical="top"/>
    </xf>
    <xf numFmtId="9" fontId="9" fillId="3" borderId="5" xfId="3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1" fontId="4" fillId="4" borderId="4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top"/>
    </xf>
    <xf numFmtId="0" fontId="4" fillId="4" borderId="5" xfId="4" applyFont="1" applyFill="1" applyBorder="1" applyAlignment="1">
      <alignment horizontal="justify" vertical="top" wrapText="1"/>
    </xf>
    <xf numFmtId="1" fontId="8" fillId="0" borderId="5" xfId="0" applyNumberFormat="1" applyFont="1" applyBorder="1" applyAlignment="1">
      <alignment horizontal="center"/>
    </xf>
    <xf numFmtId="9" fontId="4" fillId="4" borderId="5" xfId="3" applyFont="1" applyFill="1" applyBorder="1" applyAlignment="1">
      <alignment horizontal="right" vertical="center"/>
    </xf>
    <xf numFmtId="41" fontId="4" fillId="4" borderId="5" xfId="4" applyNumberFormat="1" applyFont="1" applyFill="1" applyBorder="1" applyAlignment="1">
      <alignment horizontal="right" vertical="center"/>
    </xf>
    <xf numFmtId="0" fontId="8" fillId="5" borderId="5" xfId="4" applyFont="1" applyFill="1" applyBorder="1" applyAlignment="1">
      <alignment horizontal="justify" vertical="top" wrapText="1"/>
    </xf>
    <xf numFmtId="0" fontId="10" fillId="0" borderId="5" xfId="32" applyNumberFormat="1" applyFont="1" applyFill="1" applyBorder="1" applyAlignment="1">
      <alignment horizontal="left" vertical="center" wrapText="1"/>
    </xf>
    <xf numFmtId="0" fontId="11" fillId="0" borderId="5" xfId="0" applyFont="1" applyBorder="1"/>
    <xf numFmtId="9" fontId="9" fillId="3" borderId="5" xfId="3" applyFont="1" applyFill="1" applyBorder="1" applyAlignment="1">
      <alignment horizontal="right" vertical="center"/>
    </xf>
    <xf numFmtId="0" fontId="9" fillId="3" borderId="5" xfId="6" applyFont="1" applyFill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wrapText="1"/>
    </xf>
    <xf numFmtId="1" fontId="8" fillId="0" borderId="5" xfId="0" applyNumberFormat="1" applyFont="1" applyBorder="1" applyAlignment="1">
      <alignment horizontal="right" vertical="center"/>
    </xf>
    <xf numFmtId="0" fontId="8" fillId="0" borderId="5" xfId="0" applyFont="1" applyBorder="1"/>
    <xf numFmtId="1" fontId="8" fillId="0" borderId="5" xfId="0" applyNumberFormat="1" applyFont="1" applyBorder="1"/>
    <xf numFmtId="0" fontId="8" fillId="0" borderId="5" xfId="0" applyFont="1" applyBorder="1" applyAlignment="1">
      <alignment vertical="center"/>
    </xf>
    <xf numFmtId="1" fontId="8" fillId="0" borderId="5" xfId="0" applyNumberFormat="1" applyFont="1" applyBorder="1" applyAlignment="1">
      <alignment vertical="center"/>
    </xf>
    <xf numFmtId="0" fontId="12" fillId="6" borderId="7" xfId="7" applyFont="1" applyFill="1" applyBorder="1" applyAlignment="1">
      <alignment horizontal="center" vertical="center"/>
    </xf>
    <xf numFmtId="0" fontId="12" fillId="6" borderId="7" xfId="7" applyFont="1" applyFill="1" applyBorder="1" applyAlignment="1">
      <alignment horizontal="left" vertical="top"/>
    </xf>
    <xf numFmtId="0" fontId="12" fillId="6" borderId="7" xfId="7" applyFont="1" applyFill="1" applyBorder="1" applyAlignment="1">
      <alignment vertical="top"/>
    </xf>
    <xf numFmtId="165" fontId="12" fillId="6" borderId="7" xfId="7" applyNumberFormat="1" applyFont="1" applyFill="1" applyBorder="1" applyAlignment="1" applyProtection="1">
      <alignment horizontal="center" vertical="center"/>
    </xf>
    <xf numFmtId="9" fontId="12" fillId="6" borderId="7" xfId="3" applyFont="1" applyFill="1" applyBorder="1" applyAlignment="1" applyProtection="1">
      <alignment horizontal="center" vertical="center"/>
    </xf>
    <xf numFmtId="0" fontId="12" fillId="6" borderId="8" xfId="7" applyFont="1" applyFill="1" applyBorder="1" applyAlignment="1">
      <alignment horizontal="left" vertical="center"/>
    </xf>
    <xf numFmtId="0" fontId="12" fillId="6" borderId="9" xfId="7" applyFont="1" applyFill="1" applyBorder="1" applyAlignment="1">
      <alignment horizontal="left" vertical="center"/>
    </xf>
    <xf numFmtId="0" fontId="12" fillId="6" borderId="10" xfId="7" applyFont="1" applyFill="1" applyAlignment="1">
      <alignment horizontal="center" vertical="center"/>
    </xf>
    <xf numFmtId="0" fontId="12" fillId="6" borderId="10" xfId="7" applyFont="1" applyFill="1" applyAlignment="1">
      <alignment horizontal="left" vertical="top"/>
    </xf>
    <xf numFmtId="0" fontId="12" fillId="6" borderId="10" xfId="7" applyFont="1" applyFill="1" applyAlignment="1">
      <alignment vertical="top"/>
    </xf>
    <xf numFmtId="165" fontId="12" fillId="6" borderId="10" xfId="7" applyNumberFormat="1" applyFont="1" applyFill="1" applyAlignment="1" applyProtection="1">
      <alignment horizontal="center" vertical="center"/>
    </xf>
    <xf numFmtId="9" fontId="12" fillId="6" borderId="10" xfId="3" applyFont="1" applyFill="1" applyBorder="1" applyAlignment="1" applyProtection="1">
      <alignment horizontal="center" vertical="center"/>
    </xf>
    <xf numFmtId="44" fontId="4" fillId="0" borderId="0" xfId="2" applyFont="1" applyBorder="1" applyAlignment="1">
      <alignment vertical="center" wrapText="1"/>
    </xf>
    <xf numFmtId="44" fontId="7" fillId="0" borderId="0" xfId="2" applyFont="1" applyBorder="1" applyAlignment="1">
      <alignment horizontal="center" vertical="center"/>
    </xf>
    <xf numFmtId="44" fontId="7" fillId="0" borderId="0" xfId="2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44" fontId="8" fillId="7" borderId="3" xfId="2" applyFont="1" applyFill="1" applyBorder="1" applyAlignment="1" applyProtection="1">
      <alignment horizontal="center" vertical="center" wrapText="1"/>
    </xf>
    <xf numFmtId="44" fontId="8" fillId="2" borderId="3" xfId="2" applyFont="1" applyFill="1" applyBorder="1" applyAlignment="1" applyProtection="1">
      <alignment horizontal="center" vertical="center" wrapText="1"/>
    </xf>
    <xf numFmtId="2" fontId="8" fillId="2" borderId="11" xfId="5" applyNumberFormat="1" applyFont="1" applyFill="1" applyBorder="1" applyAlignment="1" applyProtection="1">
      <alignment horizontal="center" vertical="center" wrapText="1"/>
    </xf>
    <xf numFmtId="44" fontId="9" fillId="3" borderId="5" xfId="2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4" fillId="4" borderId="5" xfId="4" applyFont="1" applyFill="1" applyBorder="1" applyAlignment="1">
      <alignment horizontal="center" vertical="center"/>
    </xf>
    <xf numFmtId="44" fontId="4" fillId="4" borderId="5" xfId="2" applyFont="1" applyFill="1" applyBorder="1" applyAlignment="1" applyProtection="1">
      <alignment horizontal="left" vertical="center"/>
    </xf>
    <xf numFmtId="167" fontId="4" fillId="4" borderId="5" xfId="4" applyNumberFormat="1" applyFont="1" applyFill="1" applyBorder="1" applyAlignment="1" applyProtection="1">
      <alignment horizontal="left" vertical="center"/>
    </xf>
    <xf numFmtId="167" fontId="4" fillId="4" borderId="12" xfId="4" applyNumberFormat="1" applyFont="1" applyFill="1" applyBorder="1" applyAlignment="1" applyProtection="1">
      <alignment horizontal="left" vertical="center"/>
    </xf>
    <xf numFmtId="44" fontId="13" fillId="7" borderId="5" xfId="2" applyFont="1" applyFill="1" applyBorder="1" applyAlignment="1">
      <alignment vertical="center"/>
    </xf>
    <xf numFmtId="167" fontId="9" fillId="3" borderId="5" xfId="6" applyNumberFormat="1" applyFont="1" applyFill="1" applyBorder="1" applyAlignment="1">
      <alignment vertical="center"/>
    </xf>
    <xf numFmtId="167" fontId="9" fillId="3" borderId="12" xfId="6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168" fontId="4" fillId="4" borderId="5" xfId="4" applyNumberFormat="1" applyFont="1" applyFill="1" applyBorder="1" applyAlignment="1" applyProtection="1">
      <alignment horizontal="center" vertical="center"/>
    </xf>
    <xf numFmtId="2" fontId="4" fillId="4" borderId="5" xfId="4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center"/>
    </xf>
    <xf numFmtId="1" fontId="8" fillId="0" borderId="5" xfId="0" applyNumberFormat="1" applyFont="1" applyBorder="1" applyAlignment="1">
      <alignment horizontal="center" vertical="center"/>
    </xf>
    <xf numFmtId="44" fontId="12" fillId="6" borderId="13" xfId="2" applyFont="1" applyFill="1" applyBorder="1" applyAlignment="1">
      <alignment vertical="center"/>
    </xf>
    <xf numFmtId="42" fontId="12" fillId="6" borderId="13" xfId="7" applyNumberFormat="1" applyFont="1" applyFill="1" applyBorder="1" applyAlignment="1">
      <alignment vertical="center"/>
    </xf>
    <xf numFmtId="9" fontId="12" fillId="6" borderId="10" xfId="3" applyFont="1" applyFill="1" applyBorder="1" applyAlignment="1">
      <alignment horizontal="center" vertical="center"/>
    </xf>
    <xf numFmtId="169" fontId="12" fillId="6" borderId="10" xfId="7" applyNumberFormat="1" applyFont="1" applyFill="1" applyAlignment="1">
      <alignment horizontal="left" vertical="center"/>
    </xf>
    <xf numFmtId="165" fontId="4" fillId="0" borderId="14" xfId="0" applyNumberFormat="1" applyFont="1" applyBorder="1" applyAlignment="1">
      <alignment vertical="center"/>
    </xf>
    <xf numFmtId="165" fontId="4" fillId="0" borderId="15" xfId="0" applyNumberFormat="1" applyFont="1" applyBorder="1" applyAlignment="1">
      <alignment vertical="center"/>
    </xf>
    <xf numFmtId="0" fontId="8" fillId="2" borderId="16" xfId="5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/>
    </xf>
    <xf numFmtId="42" fontId="9" fillId="3" borderId="17" xfId="6" applyNumberFormat="1" applyFont="1" applyFill="1" applyBorder="1" applyAlignment="1">
      <alignment vertical="center"/>
    </xf>
    <xf numFmtId="41" fontId="3" fillId="0" borderId="0" xfId="15" applyNumberFormat="1" applyFont="1" applyAlignment="1">
      <alignment vertical="center"/>
    </xf>
    <xf numFmtId="42" fontId="4" fillId="4" borderId="17" xfId="4" applyNumberFormat="1" applyFont="1" applyFill="1" applyBorder="1" applyAlignment="1" applyProtection="1">
      <alignment horizontal="left" vertical="center"/>
    </xf>
    <xf numFmtId="0" fontId="14" fillId="0" borderId="0" xfId="0" applyFont="1" applyAlignment="1">
      <alignment vertical="top"/>
    </xf>
    <xf numFmtId="169" fontId="12" fillId="6" borderId="18" xfId="7" applyNumberFormat="1" applyFont="1" applyFill="1" applyBorder="1" applyAlignment="1">
      <alignment vertical="center"/>
    </xf>
    <xf numFmtId="0" fontId="12" fillId="6" borderId="10" xfId="7" applyFont="1" applyFill="1" applyAlignment="1">
      <alignment horizontal="left" vertical="center"/>
    </xf>
    <xf numFmtId="0" fontId="12" fillId="6" borderId="10" xfId="7" applyNumberFormat="1" applyFont="1" applyFill="1" applyAlignment="1">
      <alignment horizontal="left" vertical="center"/>
    </xf>
    <xf numFmtId="44" fontId="12" fillId="6" borderId="10" xfId="2" applyFont="1" applyFill="1" applyBorder="1" applyAlignment="1">
      <alignment horizontal="left" vertical="center"/>
    </xf>
    <xf numFmtId="170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70" fontId="15" fillId="8" borderId="0" xfId="0" applyNumberFormat="1" applyFont="1" applyFill="1" applyAlignment="1">
      <alignment horizontal="center" vertical="center"/>
    </xf>
    <xf numFmtId="0" fontId="18" fillId="4" borderId="0" xfId="18" applyFont="1" applyFill="1"/>
    <xf numFmtId="0" fontId="19" fillId="4" borderId="0" xfId="18" applyFont="1" applyFill="1" applyAlignment="1">
      <alignment horizontal="center" vertical="center"/>
    </xf>
    <xf numFmtId="0" fontId="20" fillId="4" borderId="0" xfId="16" applyFont="1" applyFill="1" applyAlignment="1">
      <alignment vertical="center"/>
    </xf>
    <xf numFmtId="0" fontId="10" fillId="4" borderId="0" xfId="16" applyFont="1" applyFill="1" applyAlignment="1">
      <alignment vertical="center"/>
    </xf>
    <xf numFmtId="0" fontId="21" fillId="4" borderId="0" xfId="18" applyFill="1"/>
    <xf numFmtId="0" fontId="21" fillId="0" borderId="0" xfId="18"/>
    <xf numFmtId="0" fontId="22" fillId="0" borderId="0" xfId="18" applyFont="1"/>
    <xf numFmtId="0" fontId="21" fillId="0" borderId="0" xfId="18" applyAlignment="1">
      <alignment wrapText="1"/>
    </xf>
    <xf numFmtId="171" fontId="21" fillId="0" borderId="0" xfId="18" applyNumberFormat="1"/>
    <xf numFmtId="2" fontId="21" fillId="0" borderId="0" xfId="18" applyNumberFormat="1"/>
    <xf numFmtId="172" fontId="21" fillId="0" borderId="0" xfId="18" applyNumberFormat="1"/>
    <xf numFmtId="44" fontId="21" fillId="0" borderId="0" xfId="18" applyNumberFormat="1"/>
    <xf numFmtId="0" fontId="24" fillId="0" borderId="0" xfId="18" applyFont="1" applyAlignment="1">
      <alignment horizontal="left" vertical="center"/>
    </xf>
    <xf numFmtId="14" fontId="25" fillId="0" borderId="0" xfId="18" applyNumberFormat="1" applyFont="1" applyAlignment="1">
      <alignment horizontal="left" vertical="center" wrapText="1"/>
    </xf>
    <xf numFmtId="0" fontId="25" fillId="0" borderId="0" xfId="18" applyFont="1" applyAlignment="1">
      <alignment horizontal="left" vertical="center" wrapText="1"/>
    </xf>
    <xf numFmtId="0" fontId="19" fillId="0" borderId="1" xfId="18" applyFont="1" applyBorder="1" applyAlignment="1">
      <alignment horizontal="center" vertical="center"/>
    </xf>
    <xf numFmtId="0" fontId="19" fillId="0" borderId="0" xfId="18" applyFont="1" applyAlignment="1">
      <alignment horizontal="center" vertical="center"/>
    </xf>
    <xf numFmtId="0" fontId="19" fillId="0" borderId="0" xfId="18" applyFont="1" applyAlignment="1">
      <alignment horizontal="center" vertical="center" wrapText="1"/>
    </xf>
    <xf numFmtId="0" fontId="26" fillId="2" borderId="5" xfId="18" applyFont="1" applyFill="1" applyBorder="1" applyAlignment="1">
      <alignment horizontal="center" vertical="center"/>
    </xf>
    <xf numFmtId="171" fontId="26" fillId="2" borderId="5" xfId="18" applyNumberFormat="1" applyFont="1" applyFill="1" applyBorder="1" applyAlignment="1">
      <alignment horizontal="center" vertical="center"/>
    </xf>
    <xf numFmtId="2" fontId="26" fillId="2" borderId="5" xfId="18" applyNumberFormat="1" applyFont="1" applyFill="1" applyBorder="1" applyAlignment="1">
      <alignment horizontal="center" vertical="center"/>
    </xf>
    <xf numFmtId="172" fontId="26" fillId="2" borderId="5" xfId="18" applyNumberFormat="1" applyFont="1" applyFill="1" applyBorder="1" applyAlignment="1">
      <alignment horizontal="center" vertical="center"/>
    </xf>
    <xf numFmtId="172" fontId="26" fillId="2" borderId="5" xfId="18" applyNumberFormat="1" applyFont="1" applyFill="1" applyBorder="1" applyAlignment="1">
      <alignment horizontal="center" vertical="center" wrapText="1"/>
    </xf>
    <xf numFmtId="171" fontId="19" fillId="0" borderId="0" xfId="18" applyNumberFormat="1" applyFont="1" applyAlignment="1">
      <alignment horizontal="right" vertical="center"/>
    </xf>
    <xf numFmtId="2" fontId="19" fillId="0" borderId="0" xfId="18" applyNumberFormat="1" applyFont="1" applyAlignment="1">
      <alignment horizontal="right" vertical="center"/>
    </xf>
    <xf numFmtId="0" fontId="19" fillId="0" borderId="0" xfId="18" applyFont="1" applyAlignment="1">
      <alignment horizontal="right" vertical="center"/>
    </xf>
    <xf numFmtId="172" fontId="19" fillId="0" borderId="0" xfId="18" applyNumberFormat="1" applyFont="1" applyAlignment="1">
      <alignment horizontal="right" vertical="center"/>
    </xf>
    <xf numFmtId="44" fontId="19" fillId="0" borderId="0" xfId="18" applyNumberFormat="1" applyFont="1" applyAlignment="1">
      <alignment horizontal="right" vertical="center"/>
    </xf>
    <xf numFmtId="1" fontId="10" fillId="0" borderId="28" xfId="33" applyNumberFormat="1" applyFont="1" applyFill="1" applyBorder="1" applyAlignment="1">
      <alignment horizontal="center" vertical="top"/>
    </xf>
    <xf numFmtId="0" fontId="10" fillId="0" borderId="29" xfId="33" applyNumberFormat="1" applyFont="1" applyFill="1" applyBorder="1" applyAlignment="1">
      <alignment horizontal="center" vertical="center" wrapText="1"/>
    </xf>
    <xf numFmtId="171" fontId="10" fillId="0" borderId="30" xfId="32" applyNumberFormat="1" applyFont="1" applyFill="1" applyBorder="1" applyAlignment="1">
      <alignment horizontal="right" vertical="center"/>
    </xf>
    <xf numFmtId="0" fontId="10" fillId="0" borderId="30" xfId="32" applyNumberFormat="1" applyFont="1" applyFill="1" applyBorder="1" applyAlignment="1">
      <alignment horizontal="right" vertical="center"/>
    </xf>
    <xf numFmtId="44" fontId="10" fillId="0" borderId="30" xfId="33" applyNumberFormat="1" applyFont="1" applyFill="1" applyBorder="1" applyAlignment="1">
      <alignment horizontal="right" vertical="center"/>
    </xf>
    <xf numFmtId="169" fontId="10" fillId="0" borderId="30" xfId="33" applyNumberFormat="1" applyFont="1" applyFill="1" applyBorder="1" applyAlignment="1">
      <alignment horizontal="right" vertical="center"/>
    </xf>
    <xf numFmtId="0" fontId="25" fillId="2" borderId="5" xfId="18" applyFont="1" applyFill="1" applyBorder="1" applyAlignment="1">
      <alignment horizontal="left" vertical="center" wrapText="1"/>
    </xf>
    <xf numFmtId="1" fontId="20" fillId="0" borderId="28" xfId="33" applyNumberFormat="1" applyFont="1" applyFill="1" applyBorder="1" applyAlignment="1">
      <alignment horizontal="center" vertical="top"/>
    </xf>
    <xf numFmtId="0" fontId="20" fillId="0" borderId="29" xfId="33" applyNumberFormat="1" applyFont="1" applyFill="1" applyBorder="1" applyAlignment="1">
      <alignment horizontal="center" vertical="center" wrapText="1"/>
    </xf>
    <xf numFmtId="0" fontId="27" fillId="0" borderId="30" xfId="33" applyFont="1" applyFill="1" applyBorder="1" applyAlignment="1">
      <alignment horizontal="left" vertical="center" wrapText="1"/>
    </xf>
    <xf numFmtId="171" fontId="20" fillId="0" borderId="30" xfId="33" applyNumberFormat="1" applyFont="1" applyFill="1" applyBorder="1" applyAlignment="1">
      <alignment horizontal="right" vertical="center"/>
    </xf>
    <xf numFmtId="0" fontId="20" fillId="0" borderId="30" xfId="33" applyNumberFormat="1" applyFont="1" applyFill="1" applyBorder="1" applyAlignment="1">
      <alignment horizontal="right" vertical="center"/>
    </xf>
    <xf numFmtId="44" fontId="20" fillId="0" borderId="30" xfId="33" applyNumberFormat="1" applyFont="1" applyFill="1" applyBorder="1" applyAlignment="1">
      <alignment horizontal="right" vertical="center"/>
    </xf>
    <xf numFmtId="169" fontId="20" fillId="0" borderId="30" xfId="33" applyNumberFormat="1" applyFont="1" applyFill="1" applyBorder="1" applyAlignment="1">
      <alignment horizontal="right" vertical="center"/>
    </xf>
    <xf numFmtId="0" fontId="28" fillId="0" borderId="30" xfId="33" applyFont="1" applyFill="1" applyBorder="1" applyAlignment="1">
      <alignment horizontal="left" vertical="center" wrapText="1"/>
    </xf>
    <xf numFmtId="171" fontId="10" fillId="0" borderId="30" xfId="33" applyNumberFormat="1" applyFont="1" applyFill="1" applyBorder="1" applyAlignment="1">
      <alignment horizontal="right" vertical="center"/>
    </xf>
    <xf numFmtId="0" fontId="10" fillId="0" borderId="30" xfId="33" applyNumberFormat="1" applyFont="1" applyFill="1" applyBorder="1" applyAlignment="1">
      <alignment horizontal="right" vertical="center"/>
    </xf>
    <xf numFmtId="0" fontId="10" fillId="0" borderId="31" xfId="33" applyNumberFormat="1" applyFont="1" applyFill="1" applyBorder="1" applyAlignment="1">
      <alignment horizontal="center" vertical="center" wrapText="1"/>
    </xf>
    <xf numFmtId="0" fontId="28" fillId="0" borderId="32" xfId="33" applyFont="1" applyFill="1" applyBorder="1" applyAlignment="1">
      <alignment horizontal="left" vertical="center" wrapText="1"/>
    </xf>
    <xf numFmtId="171" fontId="10" fillId="0" borderId="32" xfId="33" applyNumberFormat="1" applyFont="1" applyFill="1" applyBorder="1" applyAlignment="1">
      <alignment horizontal="right" vertical="center"/>
    </xf>
    <xf numFmtId="0" fontId="10" fillId="0" borderId="32" xfId="33" applyNumberFormat="1" applyFont="1" applyFill="1" applyBorder="1" applyAlignment="1">
      <alignment horizontal="right" vertical="center"/>
    </xf>
    <xf numFmtId="44" fontId="10" fillId="0" borderId="32" xfId="33" applyNumberFormat="1" applyFont="1" applyFill="1" applyBorder="1" applyAlignment="1">
      <alignment horizontal="right" vertical="center"/>
    </xf>
    <xf numFmtId="169" fontId="10" fillId="0" borderId="32" xfId="33" applyNumberFormat="1" applyFont="1" applyFill="1" applyBorder="1" applyAlignment="1">
      <alignment horizontal="right" vertical="center"/>
    </xf>
    <xf numFmtId="1" fontId="10" fillId="0" borderId="33" xfId="33" applyNumberFormat="1" applyFont="1" applyFill="1" applyBorder="1" applyAlignment="1">
      <alignment horizontal="center" vertical="top"/>
    </xf>
    <xf numFmtId="0" fontId="10" fillId="0" borderId="34" xfId="33" applyNumberFormat="1" applyFont="1" applyFill="1" applyBorder="1" applyAlignment="1">
      <alignment horizontal="center" vertical="center" wrapText="1"/>
    </xf>
    <xf numFmtId="0" fontId="10" fillId="0" borderId="35" xfId="33" applyFont="1" applyFill="1" applyBorder="1" applyAlignment="1">
      <alignment horizontal="left" vertical="center" wrapText="1"/>
    </xf>
    <xf numFmtId="171" fontId="10" fillId="0" borderId="35" xfId="33" applyNumberFormat="1" applyFont="1" applyFill="1" applyBorder="1" applyAlignment="1">
      <alignment horizontal="right" vertical="center"/>
    </xf>
    <xf numFmtId="0" fontId="10" fillId="0" borderId="35" xfId="33" applyNumberFormat="1" applyFont="1" applyFill="1" applyBorder="1" applyAlignment="1">
      <alignment horizontal="right" vertical="center"/>
    </xf>
    <xf numFmtId="44" fontId="10" fillId="0" borderId="35" xfId="33" applyNumberFormat="1" applyFont="1" applyFill="1" applyBorder="1" applyAlignment="1">
      <alignment horizontal="right" vertical="center"/>
    </xf>
    <xf numFmtId="169" fontId="10" fillId="0" borderId="35" xfId="33" applyNumberFormat="1" applyFont="1" applyFill="1" applyBorder="1" applyAlignment="1">
      <alignment horizontal="right" vertical="center"/>
    </xf>
    <xf numFmtId="172" fontId="19" fillId="0" borderId="0" xfId="18" applyNumberFormat="1" applyFont="1" applyAlignment="1">
      <alignment horizontal="center" vertical="center"/>
    </xf>
    <xf numFmtId="0" fontId="26" fillId="2" borderId="36" xfId="18" applyFont="1" applyFill="1" applyBorder="1" applyAlignment="1">
      <alignment horizontal="left" vertical="top"/>
    </xf>
    <xf numFmtId="0" fontId="26" fillId="2" borderId="37" xfId="18" applyFont="1" applyFill="1" applyBorder="1" applyAlignment="1">
      <alignment vertical="top"/>
    </xf>
    <xf numFmtId="0" fontId="29" fillId="2" borderId="37" xfId="18" applyFont="1" applyFill="1" applyBorder="1" applyAlignment="1">
      <alignment vertical="top"/>
    </xf>
    <xf numFmtId="9" fontId="29" fillId="2" borderId="37" xfId="12" applyNumberFormat="1" applyFont="1" applyFill="1" applyBorder="1" applyAlignment="1">
      <alignment vertical="top"/>
    </xf>
    <xf numFmtId="9" fontId="29" fillId="2" borderId="37" xfId="18" applyNumberFormat="1" applyFont="1" applyFill="1" applyBorder="1" applyAlignment="1">
      <alignment vertical="top"/>
    </xf>
    <xf numFmtId="0" fontId="30" fillId="0" borderId="0" xfId="18" applyFont="1" applyAlignment="1">
      <alignment vertical="top" wrapText="1"/>
    </xf>
    <xf numFmtId="0" fontId="22" fillId="0" borderId="0" xfId="18" applyFont="1" applyAlignment="1">
      <alignment horizontal="center" vertical="center"/>
    </xf>
    <xf numFmtId="0" fontId="31" fillId="0" borderId="0" xfId="18" applyFont="1" applyAlignment="1">
      <alignment horizontal="justify" vertical="center" wrapText="1"/>
    </xf>
    <xf numFmtId="171" fontId="31" fillId="0" borderId="0" xfId="18" applyNumberFormat="1" applyFont="1" applyAlignment="1">
      <alignment horizontal="right" vertical="center"/>
    </xf>
    <xf numFmtId="2" fontId="31" fillId="0" borderId="0" xfId="18" applyNumberFormat="1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172" fontId="31" fillId="0" borderId="0" xfId="18" applyNumberFormat="1" applyFont="1" applyAlignment="1">
      <alignment horizontal="right" vertical="center"/>
    </xf>
    <xf numFmtId="44" fontId="31" fillId="0" borderId="0" xfId="18" applyNumberFormat="1" applyFont="1" applyAlignment="1">
      <alignment horizontal="right" vertical="center"/>
    </xf>
    <xf numFmtId="0" fontId="18" fillId="0" borderId="0" xfId="18" applyFont="1"/>
    <xf numFmtId="0" fontId="19" fillId="0" borderId="14" xfId="18" applyFont="1" applyBorder="1" applyAlignment="1">
      <alignment horizontal="center" vertical="center"/>
    </xf>
    <xf numFmtId="0" fontId="26" fillId="2" borderId="5" xfId="18" applyFont="1" applyFill="1" applyBorder="1" applyAlignment="1">
      <alignment horizontal="center" vertical="center" wrapText="1"/>
    </xf>
    <xf numFmtId="0" fontId="26" fillId="2" borderId="12" xfId="18" applyFont="1" applyFill="1" applyBorder="1" applyAlignment="1">
      <alignment horizontal="center" vertical="center"/>
    </xf>
    <xf numFmtId="169" fontId="26" fillId="2" borderId="39" xfId="18" applyNumberFormat="1" applyFont="1" applyFill="1" applyBorder="1" applyAlignment="1">
      <alignment horizontal="center" vertical="center"/>
    </xf>
    <xf numFmtId="0" fontId="10" fillId="0" borderId="0" xfId="16" applyFont="1" applyAlignment="1">
      <alignment vertical="center"/>
    </xf>
    <xf numFmtId="165" fontId="26" fillId="2" borderId="39" xfId="18" applyNumberFormat="1" applyFont="1" applyFill="1" applyBorder="1" applyAlignment="1">
      <alignment horizontal="center" vertical="center"/>
    </xf>
    <xf numFmtId="44" fontId="10" fillId="0" borderId="30" xfId="11" applyFont="1" applyFill="1" applyBorder="1" applyAlignment="1">
      <alignment horizontal="right" vertical="center"/>
    </xf>
    <xf numFmtId="167" fontId="10" fillId="0" borderId="30" xfId="33" applyNumberFormat="1" applyFont="1" applyFill="1" applyBorder="1" applyAlignment="1" applyProtection="1">
      <alignment horizontal="right" vertical="center"/>
    </xf>
    <xf numFmtId="167" fontId="10" fillId="0" borderId="40" xfId="33" applyNumberFormat="1" applyFont="1" applyFill="1" applyBorder="1" applyAlignment="1" applyProtection="1">
      <alignment horizontal="right" vertical="center"/>
    </xf>
    <xf numFmtId="167" fontId="10" fillId="0" borderId="29" xfId="33" applyNumberFormat="1" applyFont="1" applyFill="1" applyBorder="1" applyAlignment="1" applyProtection="1">
      <alignment horizontal="left" vertical="top"/>
    </xf>
    <xf numFmtId="44" fontId="20" fillId="0" borderId="30" xfId="11" applyFont="1" applyFill="1" applyBorder="1" applyAlignment="1">
      <alignment horizontal="right" vertical="center"/>
    </xf>
    <xf numFmtId="167" fontId="20" fillId="0" borderId="30" xfId="33" applyNumberFormat="1" applyFont="1" applyFill="1" applyBorder="1" applyAlignment="1" applyProtection="1">
      <alignment horizontal="right" vertical="center"/>
    </xf>
    <xf numFmtId="167" fontId="24" fillId="0" borderId="40" xfId="33" applyNumberFormat="1" applyFont="1" applyFill="1" applyBorder="1" applyAlignment="1" applyProtection="1">
      <alignment horizontal="right" vertical="center"/>
    </xf>
    <xf numFmtId="173" fontId="24" fillId="0" borderId="29" xfId="33" applyNumberFormat="1" applyFont="1" applyFill="1" applyBorder="1" applyAlignment="1" applyProtection="1">
      <alignment horizontal="left" vertical="top"/>
    </xf>
    <xf numFmtId="0" fontId="30" fillId="0" borderId="14" xfId="18" applyFont="1" applyBorder="1" applyAlignment="1">
      <alignment horizontal="center" vertical="center"/>
    </xf>
    <xf numFmtId="0" fontId="20" fillId="0" borderId="0" xfId="16" applyFont="1" applyAlignment="1">
      <alignment vertical="center"/>
    </xf>
    <xf numFmtId="172" fontId="10" fillId="0" borderId="30" xfId="11" applyNumberFormat="1" applyFont="1" applyFill="1" applyBorder="1" applyAlignment="1">
      <alignment horizontal="right" vertical="center"/>
    </xf>
    <xf numFmtId="167" fontId="32" fillId="0" borderId="40" xfId="33" applyNumberFormat="1" applyFont="1" applyFill="1" applyBorder="1" applyAlignment="1" applyProtection="1">
      <alignment horizontal="right" vertical="center"/>
    </xf>
    <xf numFmtId="173" fontId="32" fillId="0" borderId="29" xfId="33" applyNumberFormat="1" applyFont="1" applyFill="1" applyBorder="1" applyAlignment="1" applyProtection="1">
      <alignment horizontal="left" vertical="top"/>
    </xf>
    <xf numFmtId="169" fontId="20" fillId="0" borderId="30" xfId="11" applyNumberFormat="1" applyFont="1" applyFill="1" applyBorder="1" applyAlignment="1">
      <alignment horizontal="right" vertical="center"/>
    </xf>
    <xf numFmtId="169" fontId="10" fillId="0" borderId="30" xfId="11" applyNumberFormat="1" applyFont="1" applyFill="1" applyBorder="1" applyAlignment="1">
      <alignment horizontal="right" vertical="center"/>
    </xf>
    <xf numFmtId="169" fontId="10" fillId="0" borderId="32" xfId="11" applyNumberFormat="1" applyFont="1" applyFill="1" applyBorder="1" applyAlignment="1">
      <alignment horizontal="right" vertical="center"/>
    </xf>
    <xf numFmtId="167" fontId="10" fillId="0" borderId="32" xfId="33" applyNumberFormat="1" applyFont="1" applyFill="1" applyBorder="1" applyAlignment="1" applyProtection="1">
      <alignment horizontal="right" vertical="center"/>
    </xf>
    <xf numFmtId="44" fontId="10" fillId="0" borderId="35" xfId="11" applyFont="1" applyFill="1" applyBorder="1" applyAlignment="1">
      <alignment horizontal="right" vertical="center"/>
    </xf>
    <xf numFmtId="167" fontId="10" fillId="0" borderId="35" xfId="33" applyNumberFormat="1" applyFont="1" applyFill="1" applyBorder="1" applyAlignment="1" applyProtection="1">
      <alignment horizontal="right" vertical="center"/>
    </xf>
    <xf numFmtId="167" fontId="10" fillId="0" borderId="41" xfId="33" applyNumberFormat="1" applyFont="1" applyFill="1" applyBorder="1" applyAlignment="1" applyProtection="1">
      <alignment horizontal="right" vertical="center"/>
    </xf>
    <xf numFmtId="167" fontId="10" fillId="0" borderId="34" xfId="33" applyNumberFormat="1" applyFont="1" applyFill="1" applyBorder="1" applyAlignment="1" applyProtection="1">
      <alignment horizontal="left" vertical="top"/>
    </xf>
    <xf numFmtId="0" fontId="19" fillId="0" borderId="42" xfId="18" applyFont="1" applyBorder="1" applyAlignment="1">
      <alignment horizontal="center" vertical="center"/>
    </xf>
    <xf numFmtId="169" fontId="26" fillId="2" borderId="43" xfId="11" applyNumberFormat="1" applyFont="1" applyFill="1" applyBorder="1" applyAlignment="1">
      <alignment vertical="top"/>
    </xf>
    <xf numFmtId="174" fontId="10" fillId="0" borderId="0" xfId="16" applyNumberFormat="1" applyFont="1" applyAlignment="1">
      <alignment vertical="center"/>
    </xf>
    <xf numFmtId="9" fontId="26" fillId="2" borderId="37" xfId="18" applyNumberFormat="1" applyFont="1" applyFill="1" applyBorder="1" applyAlignment="1">
      <alignment horizontal="center" vertical="top"/>
    </xf>
    <xf numFmtId="44" fontId="10" fillId="0" borderId="0" xfId="16" applyNumberFormat="1" applyFont="1" applyAlignment="1">
      <alignment vertical="center"/>
    </xf>
    <xf numFmtId="174" fontId="21" fillId="0" borderId="0" xfId="18" applyNumberFormat="1" applyAlignment="1">
      <alignment horizontal="right" vertical="center"/>
    </xf>
    <xf numFmtId="0" fontId="3" fillId="0" borderId="0" xfId="16" applyFont="1" applyAlignment="1">
      <alignment vertical="center"/>
    </xf>
    <xf numFmtId="0" fontId="3" fillId="4" borderId="0" xfId="16" applyFont="1" applyFill="1" applyAlignment="1">
      <alignment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2" fillId="6" borderId="6" xfId="7" applyFont="1" applyFill="1" applyBorder="1" applyAlignment="1">
      <alignment horizontal="left" vertical="center"/>
    </xf>
    <xf numFmtId="0" fontId="12" fillId="6" borderId="7" xfId="7" applyFont="1" applyFill="1" applyBorder="1" applyAlignment="1">
      <alignment horizontal="left" vertical="center"/>
    </xf>
    <xf numFmtId="0" fontId="12" fillId="6" borderId="8" xfId="7" applyFont="1" applyFill="1" applyBorder="1" applyAlignment="1">
      <alignment horizontal="left" vertical="center"/>
    </xf>
    <xf numFmtId="0" fontId="12" fillId="6" borderId="9" xfId="7" applyFont="1" applyFill="1" applyBorder="1" applyAlignment="1">
      <alignment horizontal="left" vertical="center"/>
    </xf>
    <xf numFmtId="0" fontId="23" fillId="2" borderId="19" xfId="18" applyFont="1" applyFill="1" applyBorder="1" applyAlignment="1">
      <alignment horizontal="center" vertical="center"/>
    </xf>
    <xf numFmtId="0" fontId="23" fillId="2" borderId="20" xfId="18" applyFont="1" applyFill="1" applyBorder="1" applyAlignment="1">
      <alignment horizontal="center" vertical="center"/>
    </xf>
    <xf numFmtId="0" fontId="23" fillId="2" borderId="21" xfId="18" applyFont="1" applyFill="1" applyBorder="1" applyAlignment="1">
      <alignment horizontal="center" vertical="center"/>
    </xf>
    <xf numFmtId="14" fontId="25" fillId="0" borderId="0" xfId="18" applyNumberFormat="1" applyFont="1" applyAlignment="1">
      <alignment horizontal="left" vertical="center" wrapText="1"/>
    </xf>
    <xf numFmtId="0" fontId="25" fillId="0" borderId="0" xfId="18" applyFont="1" applyAlignment="1">
      <alignment horizontal="left" vertical="center" wrapText="1"/>
    </xf>
    <xf numFmtId="0" fontId="25" fillId="0" borderId="20" xfId="18" applyFont="1" applyBorder="1" applyAlignment="1">
      <alignment horizontal="left" vertical="center" wrapText="1"/>
    </xf>
    <xf numFmtId="0" fontId="23" fillId="2" borderId="12" xfId="18" applyFont="1" applyFill="1" applyBorder="1" applyAlignment="1">
      <alignment horizontal="center" vertical="center"/>
    </xf>
    <xf numFmtId="0" fontId="25" fillId="0" borderId="24" xfId="18" applyFont="1" applyBorder="1" applyAlignment="1">
      <alignment horizontal="center" vertical="center" wrapText="1"/>
    </xf>
    <xf numFmtId="0" fontId="25" fillId="0" borderId="27" xfId="18" applyFont="1" applyBorder="1" applyAlignment="1">
      <alignment horizontal="center" vertical="center" wrapText="1"/>
    </xf>
    <xf numFmtId="0" fontId="24" fillId="0" borderId="24" xfId="18" applyFont="1" applyBorder="1" applyAlignment="1">
      <alignment horizontal="center" vertical="center" wrapText="1"/>
    </xf>
    <xf numFmtId="0" fontId="24" fillId="0" borderId="27" xfId="18" applyFont="1" applyBorder="1" applyAlignment="1">
      <alignment horizontal="center" vertical="center" wrapText="1"/>
    </xf>
    <xf numFmtId="0" fontId="30" fillId="0" borderId="38" xfId="18" applyFont="1" applyBorder="1" applyAlignment="1">
      <alignment horizontal="center" vertical="center"/>
    </xf>
    <xf numFmtId="0" fontId="24" fillId="0" borderId="22" xfId="18" applyFont="1" applyBorder="1" applyAlignment="1">
      <alignment horizontal="center" vertical="center" wrapText="1"/>
    </xf>
    <xf numFmtId="0" fontId="24" fillId="0" borderId="23" xfId="18" applyFont="1" applyBorder="1" applyAlignment="1">
      <alignment horizontal="center" vertical="center" wrapText="1"/>
    </xf>
    <xf numFmtId="0" fontId="24" fillId="0" borderId="25" xfId="18" applyFont="1" applyBorder="1" applyAlignment="1">
      <alignment horizontal="center" vertical="center" wrapText="1"/>
    </xf>
    <xf numFmtId="0" fontId="24" fillId="0" borderId="26" xfId="18" applyFont="1" applyBorder="1" applyAlignment="1">
      <alignment horizontal="center" vertical="center" wrapText="1"/>
    </xf>
    <xf numFmtId="0" fontId="24" fillId="0" borderId="22" xfId="18" applyFont="1" applyBorder="1" applyAlignment="1">
      <alignment horizontal="center" vertical="center"/>
    </xf>
    <xf numFmtId="0" fontId="24" fillId="0" borderId="23" xfId="18" applyFont="1" applyBorder="1" applyAlignment="1">
      <alignment horizontal="center" vertical="center"/>
    </xf>
    <xf numFmtId="0" fontId="24" fillId="0" borderId="25" xfId="18" applyFont="1" applyBorder="1" applyAlignment="1">
      <alignment horizontal="center" vertical="center"/>
    </xf>
    <xf numFmtId="0" fontId="24" fillId="0" borderId="26" xfId="18" applyFont="1" applyBorder="1" applyAlignment="1">
      <alignment horizontal="center" vertical="center"/>
    </xf>
  </cellXfs>
  <cellStyles count="34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2" xfId="13" xr:uid="{00000000-0005-0000-0000-000036000000}"/>
    <cellStyle name="Normal 2 2" xfId="14" xr:uid="{00000000-0005-0000-0000-000037000000}"/>
    <cellStyle name="Normal 2 3" xfId="15" xr:uid="{00000000-0005-0000-0000-000038000000}"/>
    <cellStyle name="Normal 2 3 2" xfId="16" xr:uid="{00000000-0005-0000-0000-000039000000}"/>
    <cellStyle name="Normal 3" xfId="17" xr:uid="{00000000-0005-0000-0000-00003A000000}"/>
    <cellStyle name="Normal 3 2" xfId="18" xr:uid="{00000000-0005-0000-0000-00003B000000}"/>
    <cellStyle name="Normal 4" xfId="19" xr:uid="{00000000-0005-0000-0000-00003C000000}"/>
    <cellStyle name="Normal 4 2" xfId="20" xr:uid="{00000000-0005-0000-0000-00003D000000}"/>
    <cellStyle name="Normal 4 2 2" xfId="21" xr:uid="{00000000-0005-0000-0000-00003E000000}"/>
    <cellStyle name="Normal 4 3" xfId="22" xr:uid="{00000000-0005-0000-0000-00003F000000}"/>
    <cellStyle name="Normal 4 3 2" xfId="23" xr:uid="{00000000-0005-0000-0000-000040000000}"/>
    <cellStyle name="Normal 4 4" xfId="24" xr:uid="{00000000-0005-0000-0000-000041000000}"/>
    <cellStyle name="Normal 5" xfId="25" xr:uid="{00000000-0005-0000-0000-000042000000}"/>
    <cellStyle name="Normal 6" xfId="26" xr:uid="{00000000-0005-0000-0000-000043000000}"/>
    <cellStyle name="Normal 7" xfId="27" xr:uid="{00000000-0005-0000-0000-000044000000}"/>
    <cellStyle name="Normal 7 2" xfId="28" xr:uid="{00000000-0005-0000-0000-000045000000}"/>
    <cellStyle name="Normal 8" xfId="29" xr:uid="{00000000-0005-0000-0000-000046000000}"/>
    <cellStyle name="Normal 9" xfId="30" xr:uid="{00000000-0005-0000-0000-000047000000}"/>
    <cellStyle name="Note" xfId="4" builtinId="10"/>
    <cellStyle name="Note 2" xfId="31" xr:uid="{00000000-0005-0000-0000-000048000000}"/>
    <cellStyle name="Note 2 2 2 2" xfId="32" xr:uid="{00000000-0005-0000-0000-000049000000}"/>
    <cellStyle name="Note 3 2" xfId="33" xr:uid="{00000000-0005-0000-0000-00004A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408215</xdr:colOff>
      <xdr:row>1</xdr:row>
      <xdr:rowOff>40819</xdr:rowOff>
    </xdr:from>
    <xdr:to>
      <xdr:col>17</xdr:col>
      <xdr:colOff>81643</xdr:colOff>
      <xdr:row>6</xdr:row>
      <xdr:rowOff>231321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8FC542-14C4-D5EA-F384-064B001C8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536" y="326569"/>
          <a:ext cx="6027964" cy="1632859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E386"/>
  <sheetViews>
    <sheetView showGridLines="0" zoomScale="70" zoomScaleNormal="70" zoomScaleSheetLayoutView="160" zoomScalePageLayoutView="10" workbookViewId="0">
      <pane ySplit="7" topLeftCell="A30" activePane="bottomLeft" state="frozen"/>
      <selection pane="bottomLeft" activeCell="L6" sqref="L6"/>
    </sheetView>
  </sheetViews>
  <sheetFormatPr defaultColWidth="7.33203125" defaultRowHeight="15"/>
  <cols>
    <col min="1" max="1" width="7.6640625" style="109" customWidth="1"/>
    <col min="2" max="2" width="13.33203125" style="110" customWidth="1"/>
    <col min="3" max="3" width="64.44140625" style="111" customWidth="1"/>
    <col min="4" max="4" width="9.33203125" style="112" customWidth="1"/>
    <col min="5" max="5" width="0.33203125" style="113" customWidth="1"/>
    <col min="6" max="6" width="8.44140625" style="109" hidden="1" customWidth="1"/>
    <col min="7" max="7" width="10.21875" style="114" hidden="1" customWidth="1"/>
    <col min="8" max="8" width="11.77734375" style="115" hidden="1" customWidth="1"/>
    <col min="9" max="9" width="10.109375" style="109" hidden="1" customWidth="1"/>
    <col min="10" max="10" width="11.33203125" style="109" customWidth="1"/>
    <col min="11" max="11" width="19" style="109" customWidth="1"/>
    <col min="12" max="12" width="16.5546875" style="109" customWidth="1"/>
    <col min="13" max="13" width="14.109375" style="109" customWidth="1"/>
    <col min="14" max="16" width="7.77734375" style="109" customWidth="1"/>
    <col min="17" max="16384" width="7.33203125" style="109"/>
  </cols>
  <sheetData>
    <row r="1" spans="1:83" s="104" customFormat="1" ht="25.35" customHeight="1">
      <c r="A1" s="218" t="s">
        <v>0</v>
      </c>
      <c r="B1" s="219"/>
      <c r="C1" s="219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</row>
    <row r="2" spans="1:83" s="105" customFormat="1" ht="18.600000000000001" customHeight="1">
      <c r="A2" s="230" t="s">
        <v>1</v>
      </c>
      <c r="B2" s="231"/>
      <c r="C2" s="225" t="str">
        <f>BASEBID!E4</f>
        <v>Paint Sample</v>
      </c>
      <c r="D2" s="116"/>
      <c r="E2" s="221"/>
      <c r="F2" s="222"/>
      <c r="G2" s="223"/>
      <c r="H2" s="223"/>
      <c r="I2" s="120"/>
      <c r="J2" s="120"/>
      <c r="K2" s="120"/>
      <c r="L2" s="121"/>
      <c r="M2" s="177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</row>
    <row r="3" spans="1:83" s="105" customFormat="1" ht="18.600000000000001" customHeight="1">
      <c r="A3" s="232"/>
      <c r="B3" s="233"/>
      <c r="C3" s="226"/>
      <c r="D3" s="116"/>
      <c r="E3" s="117"/>
      <c r="F3" s="118"/>
      <c r="G3" s="118"/>
      <c r="H3" s="118"/>
      <c r="I3" s="120"/>
      <c r="J3" s="120"/>
      <c r="K3" s="120"/>
      <c r="L3" s="121"/>
      <c r="M3" s="177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</row>
    <row r="4" spans="1:83" s="105" customFormat="1" ht="18.600000000000001" customHeight="1">
      <c r="A4" s="230" t="s">
        <v>2</v>
      </c>
      <c r="B4" s="231"/>
      <c r="C4" s="225">
        <f>BASEBID!E5</f>
        <v>0</v>
      </c>
      <c r="D4" s="116"/>
      <c r="E4" s="222"/>
      <c r="F4" s="222"/>
      <c r="G4" s="222"/>
      <c r="H4" s="222"/>
      <c r="I4" s="120"/>
      <c r="J4" s="234" t="s">
        <v>3</v>
      </c>
      <c r="K4" s="235"/>
      <c r="L4" s="227">
        <v>19370</v>
      </c>
      <c r="M4" s="229" t="s">
        <v>4</v>
      </c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</row>
    <row r="5" spans="1:83" s="105" customFormat="1" ht="18.600000000000001" customHeight="1">
      <c r="A5" s="232"/>
      <c r="B5" s="233"/>
      <c r="C5" s="226"/>
      <c r="D5" s="116"/>
      <c r="E5" s="118"/>
      <c r="F5" s="118"/>
      <c r="G5" s="118"/>
      <c r="H5" s="118"/>
      <c r="I5" s="120"/>
      <c r="J5" s="236"/>
      <c r="K5" s="237"/>
      <c r="L5" s="228"/>
      <c r="M5" s="229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</row>
    <row r="6" spans="1:83" s="105" customFormat="1" ht="13.5">
      <c r="A6" s="119"/>
      <c r="B6" s="120"/>
      <c r="C6" s="121"/>
      <c r="D6" s="120"/>
      <c r="E6" s="120"/>
      <c r="F6" s="120"/>
      <c r="G6" s="120"/>
      <c r="H6" s="120"/>
      <c r="I6" s="120"/>
      <c r="J6" s="120"/>
      <c r="K6" s="120"/>
      <c r="L6" s="121"/>
      <c r="M6" s="177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</row>
    <row r="7" spans="1:83" s="104" customFormat="1" ht="30.75" customHeight="1">
      <c r="A7" s="21" t="s">
        <v>5</v>
      </c>
      <c r="B7" s="122" t="s">
        <v>6</v>
      </c>
      <c r="C7" s="122" t="s">
        <v>7</v>
      </c>
      <c r="D7" s="123"/>
      <c r="E7" s="124"/>
      <c r="F7" s="122"/>
      <c r="G7" s="125"/>
      <c r="H7" s="126"/>
      <c r="I7" s="178"/>
      <c r="J7" s="178"/>
      <c r="K7" s="179" t="s">
        <v>8</v>
      </c>
      <c r="L7" s="122" t="s">
        <v>9</v>
      </c>
      <c r="M7" s="180">
        <f>M39/L4</f>
        <v>8.4756168184925205</v>
      </c>
      <c r="N7" s="181"/>
      <c r="O7" s="181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</row>
    <row r="8" spans="1:83" s="104" customFormat="1" ht="14.25">
      <c r="A8" s="120"/>
      <c r="B8" s="120"/>
      <c r="C8" s="121"/>
      <c r="D8" s="127"/>
      <c r="E8" s="128"/>
      <c r="F8" s="129"/>
      <c r="G8" s="130"/>
      <c r="H8" s="131"/>
      <c r="I8" s="129"/>
      <c r="J8" s="129"/>
      <c r="K8" s="129"/>
      <c r="L8" s="121"/>
      <c r="M8" s="120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</row>
    <row r="9" spans="1:83" s="104" customFormat="1" ht="21" customHeight="1">
      <c r="A9" s="224" t="s">
        <v>10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182">
        <f>SUM(K10:K33)</f>
        <v>136810.58147850001</v>
      </c>
      <c r="N9" s="181"/>
      <c r="O9" s="181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</row>
    <row r="10" spans="1:83" s="104" customFormat="1" ht="14.25">
      <c r="A10" s="132"/>
      <c r="B10" s="133"/>
      <c r="C10" s="121"/>
      <c r="D10" s="134"/>
      <c r="E10" s="134"/>
      <c r="F10" s="135"/>
      <c r="G10" s="136"/>
      <c r="H10" s="137"/>
      <c r="I10" s="183"/>
      <c r="J10" s="184"/>
      <c r="K10" s="185"/>
      <c r="L10" s="186"/>
      <c r="M10" s="177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</row>
    <row r="11" spans="1:83" s="104" customFormat="1" ht="21" customHeight="1">
      <c r="A11" s="132"/>
      <c r="B11" s="133"/>
      <c r="C11" s="138" t="s">
        <v>11</v>
      </c>
      <c r="D11" s="134"/>
      <c r="E11" s="134"/>
      <c r="F11" s="135"/>
      <c r="G11" s="136"/>
      <c r="H11" s="137"/>
      <c r="I11" s="183"/>
      <c r="J11" s="184"/>
      <c r="K11" s="185"/>
      <c r="L11" s="186"/>
      <c r="M11" s="177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</row>
    <row r="12" spans="1:83" s="106" customFormat="1" ht="22.5">
      <c r="A12" s="139">
        <f>IF(C12&lt;&gt;"",1+MAX($A$2:A11),"")</f>
        <v>1</v>
      </c>
      <c r="B12" s="140"/>
      <c r="C12" s="141" t="s">
        <v>12</v>
      </c>
      <c r="D12" s="142"/>
      <c r="E12" s="142"/>
      <c r="F12" s="143"/>
      <c r="G12" s="144"/>
      <c r="H12" s="145"/>
      <c r="I12" s="187"/>
      <c r="J12" s="188"/>
      <c r="K12" s="189">
        <f>BASEBID!Q9</f>
        <v>10000</v>
      </c>
      <c r="L12" s="190">
        <f>K12/$L$4</f>
        <v>0.516262261228704</v>
      </c>
      <c r="M12" s="191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</row>
    <row r="13" spans="1:83" s="107" customFormat="1" ht="22.5">
      <c r="A13" s="132">
        <f>IF(C13&lt;&gt;"",1+MAX($A$2:A12),"")</f>
        <v>2</v>
      </c>
      <c r="B13" s="133"/>
      <c r="C13" s="146" t="s">
        <v>13</v>
      </c>
      <c r="D13" s="147"/>
      <c r="E13" s="147"/>
      <c r="F13" s="148"/>
      <c r="G13" s="136"/>
      <c r="H13" s="137"/>
      <c r="I13" s="193"/>
      <c r="J13" s="184"/>
      <c r="K13" s="194">
        <v>0</v>
      </c>
      <c r="L13" s="195">
        <f t="shared" ref="L13:L32" si="0">K13/$L$4</f>
        <v>0</v>
      </c>
      <c r="M13" s="177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</row>
    <row r="14" spans="1:83" s="107" customFormat="1" ht="23.1" customHeight="1">
      <c r="A14" s="132">
        <f>IF(C14&lt;&gt;"",1+MAX($A$2:A13),"")</f>
        <v>3</v>
      </c>
      <c r="B14" s="133"/>
      <c r="C14" s="146" t="s">
        <v>14</v>
      </c>
      <c r="D14" s="147"/>
      <c r="E14" s="147"/>
      <c r="F14" s="148"/>
      <c r="G14" s="136"/>
      <c r="H14" s="137"/>
      <c r="I14" s="183"/>
      <c r="J14" s="184"/>
      <c r="K14" s="194">
        <v>0</v>
      </c>
      <c r="L14" s="195">
        <f t="shared" si="0"/>
        <v>0</v>
      </c>
      <c r="M14" s="177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</row>
    <row r="15" spans="1:83" s="107" customFormat="1" ht="23.1" customHeight="1">
      <c r="A15" s="132">
        <f>IF(C15&lt;&gt;"",1+MAX($A$2:A14),"")</f>
        <v>4</v>
      </c>
      <c r="B15" s="133"/>
      <c r="C15" s="146" t="s">
        <v>15</v>
      </c>
      <c r="D15" s="147"/>
      <c r="E15" s="147"/>
      <c r="F15" s="148"/>
      <c r="G15" s="136"/>
      <c r="H15" s="137"/>
      <c r="I15" s="183"/>
      <c r="J15" s="184"/>
      <c r="K15" s="194">
        <v>0</v>
      </c>
      <c r="L15" s="195">
        <f t="shared" si="0"/>
        <v>0</v>
      </c>
      <c r="M15" s="177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</row>
    <row r="16" spans="1:83" s="107" customFormat="1" ht="22.5">
      <c r="A16" s="132">
        <f>IF(C16&lt;&gt;"",1+MAX($A$2:A15),"")</f>
        <v>5</v>
      </c>
      <c r="B16" s="133"/>
      <c r="C16" s="146" t="s">
        <v>16</v>
      </c>
      <c r="D16" s="147"/>
      <c r="E16" s="147"/>
      <c r="F16" s="148"/>
      <c r="G16" s="136"/>
      <c r="H16" s="137"/>
      <c r="I16" s="183"/>
      <c r="J16" s="184"/>
      <c r="K16" s="194">
        <v>0</v>
      </c>
      <c r="L16" s="195">
        <f t="shared" si="0"/>
        <v>0</v>
      </c>
      <c r="M16" s="177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</row>
    <row r="17" spans="1:74" s="107" customFormat="1" ht="22.5">
      <c r="A17" s="132">
        <f>IF(C17&lt;&gt;"",1+MAX($A$2:A16),"")</f>
        <v>6</v>
      </c>
      <c r="B17" s="133"/>
      <c r="C17" s="146" t="s">
        <v>17</v>
      </c>
      <c r="D17" s="147"/>
      <c r="E17" s="147"/>
      <c r="F17" s="148"/>
      <c r="G17" s="136"/>
      <c r="H17" s="137"/>
      <c r="I17" s="183"/>
      <c r="J17" s="184"/>
      <c r="K17" s="194">
        <v>0</v>
      </c>
      <c r="L17" s="195">
        <f t="shared" si="0"/>
        <v>0</v>
      </c>
      <c r="M17" s="177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</row>
    <row r="18" spans="1:74" s="107" customFormat="1" ht="22.5">
      <c r="A18" s="132">
        <f>IF(C18&lt;&gt;"",1+MAX($A$2:A17),"")</f>
        <v>7</v>
      </c>
      <c r="B18" s="133"/>
      <c r="C18" s="146" t="s">
        <v>18</v>
      </c>
      <c r="D18" s="147"/>
      <c r="E18" s="147"/>
      <c r="F18" s="148"/>
      <c r="G18" s="136"/>
      <c r="H18" s="137"/>
      <c r="I18" s="183"/>
      <c r="J18" s="184"/>
      <c r="K18" s="194">
        <v>0</v>
      </c>
      <c r="L18" s="195">
        <f t="shared" si="0"/>
        <v>0</v>
      </c>
      <c r="M18" s="17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</row>
    <row r="19" spans="1:74" s="107" customFormat="1" ht="22.5">
      <c r="A19" s="132">
        <f>IF(C19&lt;&gt;"",1+MAX($A$2:A18),"")</f>
        <v>8</v>
      </c>
      <c r="B19" s="133"/>
      <c r="C19" s="146" t="s">
        <v>19</v>
      </c>
      <c r="D19" s="147"/>
      <c r="E19" s="147"/>
      <c r="F19" s="148"/>
      <c r="G19" s="136"/>
      <c r="H19" s="137"/>
      <c r="I19" s="183"/>
      <c r="J19" s="184"/>
      <c r="K19" s="194">
        <v>0</v>
      </c>
      <c r="L19" s="195">
        <f t="shared" si="0"/>
        <v>0</v>
      </c>
      <c r="M19" s="17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</row>
    <row r="20" spans="1:74" s="106" customFormat="1" ht="22.5">
      <c r="A20" s="139">
        <f>IF(C20&lt;&gt;"",1+MAX($A$2:A19),"")</f>
        <v>9</v>
      </c>
      <c r="B20" s="140"/>
      <c r="C20" s="141" t="s">
        <v>20</v>
      </c>
      <c r="D20" s="142"/>
      <c r="E20" s="142"/>
      <c r="F20" s="143"/>
      <c r="G20" s="144"/>
      <c r="H20" s="145"/>
      <c r="I20" s="196"/>
      <c r="J20" s="188"/>
      <c r="K20" s="189">
        <f>BASEBID!Q26</f>
        <v>126810.5814785</v>
      </c>
      <c r="L20" s="190">
        <f t="shared" si="0"/>
        <v>6.5467517541817202</v>
      </c>
      <c r="M20" s="191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</row>
    <row r="21" spans="1:74" s="107" customFormat="1" ht="22.5">
      <c r="A21" s="132">
        <f>IF(C21&lt;&gt;"",1+MAX($A$2:A20),"")</f>
        <v>10</v>
      </c>
      <c r="B21" s="149"/>
      <c r="C21" s="146" t="s">
        <v>21</v>
      </c>
      <c r="D21" s="147"/>
      <c r="E21" s="147"/>
      <c r="F21" s="148"/>
      <c r="G21" s="136"/>
      <c r="H21" s="137"/>
      <c r="I21" s="197"/>
      <c r="J21" s="184"/>
      <c r="K21" s="194">
        <v>0</v>
      </c>
      <c r="L21" s="195">
        <f t="shared" si="0"/>
        <v>0</v>
      </c>
      <c r="M21" s="177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</row>
    <row r="22" spans="1:74" s="107" customFormat="1" ht="22.5">
      <c r="A22" s="132">
        <f>IF(C22&lt;&gt;"",1+MAX($A$2:A21),"")</f>
        <v>11</v>
      </c>
      <c r="B22" s="149"/>
      <c r="C22" s="146" t="s">
        <v>22</v>
      </c>
      <c r="D22" s="147"/>
      <c r="E22" s="147"/>
      <c r="F22" s="148"/>
      <c r="G22" s="136"/>
      <c r="H22" s="137"/>
      <c r="I22" s="197"/>
      <c r="J22" s="184"/>
      <c r="K22" s="194">
        <v>0</v>
      </c>
      <c r="L22" s="195">
        <f t="shared" si="0"/>
        <v>0</v>
      </c>
      <c r="M22" s="177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</row>
    <row r="23" spans="1:74" s="107" customFormat="1" ht="22.5">
      <c r="A23" s="132">
        <f>IF(C23&lt;&gt;"",1+MAX($A$2:A22),"")</f>
        <v>12</v>
      </c>
      <c r="B23" s="149"/>
      <c r="C23" s="146" t="s">
        <v>23</v>
      </c>
      <c r="D23" s="147"/>
      <c r="E23" s="147"/>
      <c r="F23" s="148"/>
      <c r="G23" s="136"/>
      <c r="H23" s="137"/>
      <c r="I23" s="197"/>
      <c r="J23" s="184"/>
      <c r="K23" s="194">
        <v>0</v>
      </c>
      <c r="L23" s="195">
        <f t="shared" si="0"/>
        <v>0</v>
      </c>
      <c r="M23" s="17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</row>
    <row r="24" spans="1:74" s="107" customFormat="1" ht="22.5">
      <c r="A24" s="132">
        <f>IF(C24&lt;&gt;"",1+MAX($A$2:A23),"")</f>
        <v>13</v>
      </c>
      <c r="B24" s="149"/>
      <c r="C24" s="146" t="s">
        <v>24</v>
      </c>
      <c r="D24" s="147"/>
      <c r="E24" s="147"/>
      <c r="F24" s="148"/>
      <c r="G24" s="136"/>
      <c r="H24" s="137"/>
      <c r="I24" s="197"/>
      <c r="J24" s="184"/>
      <c r="K24" s="194">
        <v>0</v>
      </c>
      <c r="L24" s="195">
        <f t="shared" si="0"/>
        <v>0</v>
      </c>
      <c r="M24" s="17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</row>
    <row r="25" spans="1:74" s="107" customFormat="1" ht="22.5">
      <c r="A25" s="132">
        <f>IF(C25&lt;&gt;"",1+MAX($A$2:A24),"")</f>
        <v>14</v>
      </c>
      <c r="B25" s="149"/>
      <c r="C25" s="146" t="s">
        <v>25</v>
      </c>
      <c r="D25" s="147"/>
      <c r="E25" s="147"/>
      <c r="F25" s="148"/>
      <c r="G25" s="136"/>
      <c r="H25" s="137"/>
      <c r="I25" s="197"/>
      <c r="J25" s="184"/>
      <c r="K25" s="194">
        <v>0</v>
      </c>
      <c r="L25" s="195">
        <f t="shared" si="0"/>
        <v>0</v>
      </c>
      <c r="M25" s="177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</row>
    <row r="26" spans="1:74" s="107" customFormat="1" ht="22.5">
      <c r="A26" s="132">
        <f>IF(C26&lt;&gt;"",1+MAX($A$2:A25),"")</f>
        <v>15</v>
      </c>
      <c r="B26" s="149"/>
      <c r="C26" s="146" t="s">
        <v>26</v>
      </c>
      <c r="D26" s="147"/>
      <c r="E26" s="147"/>
      <c r="F26" s="148"/>
      <c r="G26" s="136"/>
      <c r="H26" s="137"/>
      <c r="I26" s="197"/>
      <c r="J26" s="184"/>
      <c r="K26" s="194">
        <v>0</v>
      </c>
      <c r="L26" s="195">
        <f t="shared" si="0"/>
        <v>0</v>
      </c>
      <c r="M26" s="177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</row>
    <row r="27" spans="1:74" s="107" customFormat="1" ht="22.5">
      <c r="A27" s="132">
        <f>IF(C27&lt;&gt;"",1+MAX($A$2:A26),"")</f>
        <v>16</v>
      </c>
      <c r="B27" s="149"/>
      <c r="C27" s="146" t="s">
        <v>27</v>
      </c>
      <c r="D27" s="147"/>
      <c r="E27" s="147"/>
      <c r="F27" s="148"/>
      <c r="G27" s="136"/>
      <c r="H27" s="137"/>
      <c r="I27" s="197"/>
      <c r="J27" s="184"/>
      <c r="K27" s="194">
        <v>0</v>
      </c>
      <c r="L27" s="195">
        <f t="shared" si="0"/>
        <v>0</v>
      </c>
      <c r="M27" s="17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</row>
    <row r="28" spans="1:74" s="107" customFormat="1" ht="45">
      <c r="A28" s="132">
        <f>IF(C28&lt;&gt;"",1+MAX($A$2:A27),"")</f>
        <v>17</v>
      </c>
      <c r="B28" s="149"/>
      <c r="C28" s="146" t="s">
        <v>28</v>
      </c>
      <c r="D28" s="147"/>
      <c r="E28" s="147"/>
      <c r="F28" s="148"/>
      <c r="G28" s="136"/>
      <c r="H28" s="137"/>
      <c r="I28" s="197"/>
      <c r="J28" s="184"/>
      <c r="K28" s="194">
        <v>0</v>
      </c>
      <c r="L28" s="195">
        <f t="shared" si="0"/>
        <v>0</v>
      </c>
      <c r="M28" s="17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</row>
    <row r="29" spans="1:74" s="107" customFormat="1" ht="22.5">
      <c r="A29" s="132">
        <f>IF(C29&lt;&gt;"",1+MAX($A$2:A28),"")</f>
        <v>18</v>
      </c>
      <c r="B29" s="149"/>
      <c r="C29" s="146" t="s">
        <v>29</v>
      </c>
      <c r="D29" s="147"/>
      <c r="E29" s="147"/>
      <c r="F29" s="148"/>
      <c r="G29" s="136"/>
      <c r="H29" s="137"/>
      <c r="I29" s="197"/>
      <c r="J29" s="184"/>
      <c r="K29" s="194">
        <v>0</v>
      </c>
      <c r="L29" s="195">
        <f t="shared" si="0"/>
        <v>0</v>
      </c>
      <c r="M29" s="177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</row>
    <row r="30" spans="1:74" s="107" customFormat="1" ht="22.5">
      <c r="A30" s="132">
        <f>IF(C30&lt;&gt;"",1+MAX($A$2:A29),"")</f>
        <v>19</v>
      </c>
      <c r="B30" s="149"/>
      <c r="C30" s="146" t="s">
        <v>30</v>
      </c>
      <c r="D30" s="147"/>
      <c r="E30" s="147"/>
      <c r="F30" s="148"/>
      <c r="G30" s="136"/>
      <c r="H30" s="137"/>
      <c r="I30" s="197"/>
      <c r="J30" s="184"/>
      <c r="K30" s="194">
        <v>0</v>
      </c>
      <c r="L30" s="195">
        <f t="shared" si="0"/>
        <v>0</v>
      </c>
      <c r="M30" s="177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</row>
    <row r="31" spans="1:74" s="107" customFormat="1" ht="22.5">
      <c r="A31" s="132">
        <f>IF(C31&lt;&gt;"",1+MAX($A$2:A30),"")</f>
        <v>20</v>
      </c>
      <c r="B31" s="149"/>
      <c r="C31" s="150" t="s">
        <v>31</v>
      </c>
      <c r="D31" s="151"/>
      <c r="E31" s="151"/>
      <c r="F31" s="152"/>
      <c r="G31" s="153"/>
      <c r="H31" s="154"/>
      <c r="I31" s="198"/>
      <c r="J31" s="199"/>
      <c r="K31" s="194">
        <v>0</v>
      </c>
      <c r="L31" s="195">
        <f t="shared" si="0"/>
        <v>0</v>
      </c>
      <c r="M31" s="177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</row>
    <row r="32" spans="1:74" s="107" customFormat="1" ht="22.5">
      <c r="A32" s="132">
        <f>IF(C32&lt;&gt;"",1+MAX($A$2:A31),"")</f>
        <v>21</v>
      </c>
      <c r="B32" s="149"/>
      <c r="C32" s="150" t="s">
        <v>32</v>
      </c>
      <c r="D32" s="151"/>
      <c r="E32" s="151"/>
      <c r="F32" s="152"/>
      <c r="G32" s="153"/>
      <c r="H32" s="154"/>
      <c r="I32" s="198"/>
      <c r="J32" s="199"/>
      <c r="K32" s="194">
        <v>0</v>
      </c>
      <c r="L32" s="195">
        <f t="shared" si="0"/>
        <v>0</v>
      </c>
      <c r="M32" s="177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</row>
    <row r="33" spans="1:83" s="107" customFormat="1" ht="14.25">
      <c r="A33" s="155"/>
      <c r="B33" s="156"/>
      <c r="C33" s="157"/>
      <c r="D33" s="158"/>
      <c r="E33" s="158"/>
      <c r="F33" s="159"/>
      <c r="G33" s="160"/>
      <c r="H33" s="161"/>
      <c r="I33" s="200"/>
      <c r="J33" s="201"/>
      <c r="K33" s="202"/>
      <c r="L33" s="203"/>
      <c r="M33" s="204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</row>
    <row r="34" spans="1:83" s="107" customFormat="1" ht="14.25">
      <c r="A34" s="120"/>
      <c r="B34" s="120"/>
      <c r="C34" s="120"/>
      <c r="D34" s="120"/>
      <c r="E34" s="120"/>
      <c r="F34" s="120"/>
      <c r="G34" s="162"/>
      <c r="H34" s="120"/>
      <c r="I34" s="120"/>
      <c r="J34" s="120"/>
      <c r="K34" s="120"/>
      <c r="L34" s="120"/>
      <c r="M34" s="177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</row>
    <row r="35" spans="1:83" s="104" customFormat="1" ht="14.25">
      <c r="A35" s="163" t="s">
        <v>33</v>
      </c>
      <c r="B35" s="164"/>
      <c r="C35" s="165"/>
      <c r="D35" s="165"/>
      <c r="E35" s="165"/>
      <c r="F35" s="165"/>
      <c r="G35" s="165"/>
      <c r="H35" s="165"/>
      <c r="I35" s="167"/>
      <c r="J35" s="167"/>
      <c r="K35" s="167"/>
      <c r="L35" s="167"/>
      <c r="M35" s="205">
        <f>BASEBID!Q63</f>
        <v>136810.58147850001</v>
      </c>
      <c r="N35" s="206"/>
      <c r="O35" s="206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07"/>
      <c r="BX35" s="107"/>
      <c r="BY35" s="107"/>
      <c r="BZ35" s="107"/>
      <c r="CA35" s="107"/>
      <c r="CB35" s="107"/>
      <c r="CC35" s="107"/>
      <c r="CD35" s="107"/>
      <c r="CE35" s="107"/>
    </row>
    <row r="36" spans="1:83" s="104" customFormat="1" ht="14.25">
      <c r="A36" s="163" t="s">
        <v>34</v>
      </c>
      <c r="B36" s="164"/>
      <c r="C36" s="165"/>
      <c r="D36" s="166">
        <f>BASEBID!J64</f>
        <v>0</v>
      </c>
      <c r="E36" s="165"/>
      <c r="F36" s="167"/>
      <c r="G36" s="167"/>
      <c r="H36" s="167"/>
      <c r="I36" s="207"/>
      <c r="J36" s="167"/>
      <c r="K36" s="167"/>
      <c r="L36" s="167"/>
      <c r="M36" s="205">
        <f>M$35*D36</f>
        <v>0</v>
      </c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07"/>
      <c r="BX36" s="107"/>
      <c r="BY36" s="107"/>
      <c r="BZ36" s="107"/>
      <c r="CA36" s="107"/>
      <c r="CB36" s="107"/>
      <c r="CC36" s="107"/>
      <c r="CD36" s="107"/>
      <c r="CE36" s="107"/>
    </row>
    <row r="37" spans="1:83" s="104" customFormat="1" ht="14.25">
      <c r="A37" s="163" t="s">
        <v>35</v>
      </c>
      <c r="B37" s="164"/>
      <c r="C37" s="165"/>
      <c r="D37" s="166">
        <f>BASEBID!J65</f>
        <v>0.2</v>
      </c>
      <c r="E37" s="165"/>
      <c r="F37" s="167"/>
      <c r="G37" s="167"/>
      <c r="H37" s="167"/>
      <c r="I37" s="207"/>
      <c r="J37" s="167"/>
      <c r="K37" s="167"/>
      <c r="L37" s="167"/>
      <c r="M37" s="205">
        <f t="shared" ref="M37:M38" si="1">M$35*D37</f>
        <v>27362.116295700002</v>
      </c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07"/>
      <c r="BX37" s="107"/>
      <c r="BY37" s="107"/>
      <c r="BZ37" s="107"/>
      <c r="CA37" s="107"/>
      <c r="CB37" s="107"/>
      <c r="CC37" s="107"/>
      <c r="CD37" s="107"/>
      <c r="CE37" s="107"/>
    </row>
    <row r="38" spans="1:83" s="104" customFormat="1" ht="14.25">
      <c r="A38" s="163" t="s">
        <v>36</v>
      </c>
      <c r="B38" s="164"/>
      <c r="C38" s="165"/>
      <c r="D38" s="166">
        <f>BASEBID!J66</f>
        <v>0</v>
      </c>
      <c r="E38" s="165"/>
      <c r="F38" s="167"/>
      <c r="G38" s="167"/>
      <c r="H38" s="167"/>
      <c r="I38" s="207"/>
      <c r="J38" s="167"/>
      <c r="K38" s="167"/>
      <c r="L38" s="167"/>
      <c r="M38" s="205">
        <f t="shared" si="1"/>
        <v>0</v>
      </c>
      <c r="N38" s="181"/>
      <c r="O38" s="181"/>
      <c r="P38" s="208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07"/>
      <c r="BX38" s="107"/>
      <c r="BY38" s="107"/>
      <c r="BZ38" s="107"/>
      <c r="CA38" s="107"/>
      <c r="CB38" s="107"/>
      <c r="CC38" s="107"/>
      <c r="CD38" s="107"/>
      <c r="CE38" s="107"/>
    </row>
    <row r="39" spans="1:83" s="104" customFormat="1" ht="14.25">
      <c r="A39" s="163" t="s">
        <v>37</v>
      </c>
      <c r="B39" s="164"/>
      <c r="C39" s="165"/>
      <c r="D39" s="165"/>
      <c r="E39" s="165"/>
      <c r="F39" s="165"/>
      <c r="G39" s="165"/>
      <c r="H39" s="165"/>
      <c r="I39" s="165"/>
      <c r="J39" s="167"/>
      <c r="K39" s="167"/>
      <c r="L39" s="167"/>
      <c r="M39" s="205">
        <f>SUM(M35:M38)</f>
        <v>164172.6977742</v>
      </c>
      <c r="N39" s="208"/>
      <c r="O39" s="208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07"/>
      <c r="BX39" s="107"/>
      <c r="BY39" s="107"/>
      <c r="BZ39" s="107"/>
      <c r="CA39" s="107"/>
      <c r="CB39" s="107"/>
      <c r="CC39" s="107"/>
      <c r="CD39" s="107"/>
      <c r="CE39" s="107"/>
    </row>
    <row r="40" spans="1:83" s="104" customFormat="1" ht="15.6" customHeight="1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209"/>
      <c r="L40" s="209"/>
      <c r="M40" s="109"/>
      <c r="N40" s="168"/>
      <c r="O40" s="168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07"/>
      <c r="BX40" s="107"/>
      <c r="BY40" s="107"/>
      <c r="BZ40" s="107"/>
      <c r="CA40" s="107"/>
      <c r="CB40" s="107"/>
      <c r="CC40" s="107"/>
      <c r="CD40" s="107"/>
      <c r="CE40" s="107"/>
    </row>
    <row r="41" spans="1:83" s="104" customFormat="1">
      <c r="A41" s="169"/>
      <c r="B41" s="110"/>
      <c r="C41" s="170"/>
      <c r="D41" s="171"/>
      <c r="E41" s="172"/>
      <c r="F41" s="173"/>
      <c r="G41" s="174"/>
      <c r="H41" s="175"/>
      <c r="I41" s="174"/>
      <c r="J41" s="174"/>
      <c r="K41" s="209"/>
      <c r="L41" s="209"/>
      <c r="M41" s="109"/>
      <c r="N41" s="169"/>
      <c r="O41" s="110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L41" s="181"/>
      <c r="BM41" s="181"/>
      <c r="BN41" s="181"/>
      <c r="BO41" s="181"/>
      <c r="BP41" s="181"/>
      <c r="BQ41" s="181"/>
      <c r="BR41" s="181"/>
      <c r="BS41" s="181"/>
      <c r="BT41" s="181"/>
      <c r="BU41" s="181"/>
      <c r="BV41" s="181"/>
      <c r="BW41" s="107"/>
      <c r="BX41" s="107"/>
      <c r="BY41" s="107"/>
      <c r="BZ41" s="107"/>
      <c r="CA41" s="107"/>
      <c r="CB41" s="107"/>
      <c r="CC41" s="107"/>
      <c r="CD41" s="107"/>
      <c r="CE41" s="107"/>
    </row>
    <row r="42" spans="1:83" s="108" customFormat="1" ht="15.75">
      <c r="A42" s="169"/>
      <c r="B42" s="110"/>
      <c r="C42" s="170"/>
      <c r="D42" s="171"/>
      <c r="E42" s="172"/>
      <c r="F42" s="173"/>
      <c r="G42" s="174"/>
      <c r="H42" s="175"/>
      <c r="I42" s="174"/>
      <c r="J42" s="174"/>
      <c r="K42" s="209"/>
      <c r="L42" s="209"/>
      <c r="M42" s="109"/>
      <c r="N42" s="169"/>
      <c r="O42" s="1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10"/>
      <c r="BV42" s="210"/>
      <c r="BW42" s="211"/>
      <c r="BX42" s="211"/>
      <c r="BY42" s="211"/>
      <c r="BZ42" s="211"/>
      <c r="CA42" s="211"/>
      <c r="CB42" s="211"/>
      <c r="CC42" s="211"/>
      <c r="CD42" s="211"/>
      <c r="CE42" s="211"/>
    </row>
    <row r="43" spans="1:83" s="108" customFormat="1" ht="15.7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209"/>
      <c r="L43" s="209"/>
      <c r="M43" s="109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0"/>
      <c r="BU43" s="210"/>
      <c r="BV43" s="210"/>
      <c r="BW43" s="211"/>
      <c r="BX43" s="211"/>
      <c r="BY43" s="211"/>
      <c r="BZ43" s="211"/>
      <c r="CA43" s="211"/>
      <c r="CB43" s="211"/>
      <c r="CC43" s="211"/>
      <c r="CD43" s="211"/>
      <c r="CE43" s="211"/>
    </row>
    <row r="44" spans="1:83" s="108" customFormat="1" ht="15.75">
      <c r="A44" s="169" t="str">
        <f>IF(E44&lt;&gt;"",1+MAX($A$40:A43),"")</f>
        <v/>
      </c>
      <c r="B44" s="110"/>
      <c r="C44" s="170"/>
      <c r="D44" s="171"/>
      <c r="E44" s="172"/>
      <c r="F44" s="173"/>
      <c r="G44" s="174"/>
      <c r="H44" s="175"/>
      <c r="I44" s="174"/>
      <c r="J44" s="174"/>
      <c r="K44" s="209"/>
      <c r="L44" s="209"/>
      <c r="M44" s="109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1"/>
      <c r="BX44" s="211"/>
      <c r="BY44" s="211"/>
      <c r="BZ44" s="211"/>
      <c r="CA44" s="211"/>
      <c r="CB44" s="211"/>
      <c r="CC44" s="211"/>
      <c r="CD44" s="211"/>
      <c r="CE44" s="211"/>
    </row>
    <row r="45" spans="1:83" s="108" customFormat="1" ht="15.75">
      <c r="A45" s="169" t="str">
        <f>IF(E45&lt;&gt;"",1+MAX($A$40:A44),"")</f>
        <v/>
      </c>
      <c r="B45" s="110"/>
      <c r="C45" s="170"/>
      <c r="D45" s="171"/>
      <c r="E45" s="172"/>
      <c r="F45" s="173"/>
      <c r="G45" s="174"/>
      <c r="H45" s="175"/>
      <c r="I45" s="174"/>
      <c r="J45" s="174"/>
      <c r="K45" s="209"/>
      <c r="L45" s="209"/>
      <c r="M45" s="109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1"/>
      <c r="BX45" s="211"/>
      <c r="BY45" s="211"/>
      <c r="BZ45" s="211"/>
      <c r="CA45" s="211"/>
      <c r="CB45" s="211"/>
      <c r="CC45" s="211"/>
      <c r="CD45" s="211"/>
      <c r="CE45" s="211"/>
    </row>
    <row r="46" spans="1:83" s="108" customFormat="1">
      <c r="A46" s="169" t="str">
        <f>IF(E46&lt;&gt;"",1+MAX($A$40:A45),"")</f>
        <v/>
      </c>
      <c r="B46" s="110"/>
      <c r="C46" s="170"/>
      <c r="D46" s="171"/>
      <c r="E46" s="172"/>
      <c r="F46" s="173"/>
      <c r="G46" s="174"/>
      <c r="H46" s="175"/>
      <c r="I46" s="174"/>
      <c r="J46" s="174"/>
      <c r="K46" s="209"/>
      <c r="L46" s="2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</row>
    <row r="47" spans="1:83" s="108" customFormat="1">
      <c r="A47" s="169" t="str">
        <f>IF(E47&lt;&gt;"",1+MAX($A$40:A46),"")</f>
        <v/>
      </c>
      <c r="B47" s="110"/>
      <c r="C47" s="170"/>
      <c r="D47" s="171"/>
      <c r="E47" s="172"/>
      <c r="F47" s="173"/>
      <c r="G47" s="174"/>
      <c r="H47" s="175"/>
      <c r="I47" s="174"/>
      <c r="J47" s="174"/>
      <c r="K47" s="209"/>
      <c r="L47" s="2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</row>
    <row r="48" spans="1:83" s="108" customFormat="1">
      <c r="A48" s="169" t="str">
        <f>IF(E48&lt;&gt;"",1+MAX($A$40:A47),"")</f>
        <v/>
      </c>
      <c r="B48" s="110"/>
      <c r="C48" s="170"/>
      <c r="D48" s="171"/>
      <c r="E48" s="172"/>
      <c r="F48" s="173"/>
      <c r="G48" s="174"/>
      <c r="H48" s="175"/>
      <c r="I48" s="174"/>
      <c r="J48" s="174"/>
      <c r="K48" s="209"/>
      <c r="L48" s="2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</row>
    <row r="49" spans="1:74" s="108" customFormat="1">
      <c r="A49" s="169" t="str">
        <f>IF(E49&lt;&gt;"",1+MAX($A$40:A48),"")</f>
        <v/>
      </c>
      <c r="B49" s="110"/>
      <c r="C49" s="170"/>
      <c r="D49" s="171"/>
      <c r="E49" s="172"/>
      <c r="F49" s="173"/>
      <c r="G49" s="174"/>
      <c r="H49" s="175"/>
      <c r="I49" s="174"/>
      <c r="J49" s="174"/>
      <c r="K49" s="209"/>
      <c r="L49" s="2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</row>
    <row r="50" spans="1:74" s="108" customFormat="1">
      <c r="A50" s="169" t="str">
        <f>IF(E50&lt;&gt;"",1+MAX($A$40:A49),"")</f>
        <v/>
      </c>
      <c r="B50" s="110"/>
      <c r="C50" s="170"/>
      <c r="D50" s="171"/>
      <c r="E50" s="172"/>
      <c r="F50" s="173"/>
      <c r="G50" s="174"/>
      <c r="H50" s="175"/>
      <c r="I50" s="174"/>
      <c r="J50" s="174"/>
      <c r="K50" s="209"/>
      <c r="L50" s="2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</row>
    <row r="51" spans="1:74" s="108" customFormat="1">
      <c r="A51" s="169" t="str">
        <f>IF(E51&lt;&gt;"",1+MAX($A$40:A50),"")</f>
        <v/>
      </c>
      <c r="B51" s="110"/>
      <c r="C51" s="170"/>
      <c r="D51" s="171"/>
      <c r="E51" s="172"/>
      <c r="F51" s="173"/>
      <c r="G51" s="174"/>
      <c r="H51" s="175"/>
      <c r="I51" s="174"/>
      <c r="J51" s="174"/>
      <c r="K51" s="209"/>
      <c r="L51" s="2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</row>
    <row r="52" spans="1:74" s="108" customFormat="1">
      <c r="A52" s="169" t="str">
        <f>IF(E52&lt;&gt;"",1+MAX($A$40:A51),"")</f>
        <v/>
      </c>
      <c r="B52" s="110"/>
      <c r="C52" s="170"/>
      <c r="D52" s="171"/>
      <c r="E52" s="172"/>
      <c r="F52" s="173"/>
      <c r="G52" s="174"/>
      <c r="H52" s="175"/>
      <c r="I52" s="174"/>
      <c r="J52" s="174"/>
      <c r="K52" s="209"/>
      <c r="L52" s="2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</row>
    <row r="53" spans="1:74" s="108" customFormat="1">
      <c r="A53" s="169" t="str">
        <f>IF(E53&lt;&gt;"",1+MAX($A$40:A52),"")</f>
        <v/>
      </c>
      <c r="B53" s="110"/>
      <c r="C53" s="170"/>
      <c r="D53" s="171"/>
      <c r="E53" s="172"/>
      <c r="F53" s="173"/>
      <c r="G53" s="174"/>
      <c r="H53" s="175"/>
      <c r="I53" s="174"/>
      <c r="J53" s="209"/>
      <c r="K53" s="209"/>
      <c r="L53" s="2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</row>
    <row r="54" spans="1:74" s="108" customFormat="1">
      <c r="A54" s="169" t="str">
        <f>IF(E54&lt;&gt;"",1+MAX($A$40:A53),"")</f>
        <v/>
      </c>
      <c r="B54" s="110"/>
      <c r="C54" s="170"/>
      <c r="D54" s="171"/>
      <c r="E54" s="172"/>
      <c r="F54" s="173"/>
      <c r="G54" s="174"/>
      <c r="H54" s="175"/>
      <c r="I54" s="174"/>
      <c r="J54" s="174"/>
      <c r="K54" s="209"/>
      <c r="L54" s="2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</row>
    <row r="55" spans="1:74" s="108" customFormat="1">
      <c r="A55" s="169" t="str">
        <f>IF(E55&lt;&gt;"",1+MAX($A$40:A54),"")</f>
        <v/>
      </c>
      <c r="B55" s="110"/>
      <c r="C55" s="170"/>
      <c r="D55" s="171"/>
      <c r="E55" s="172"/>
      <c r="F55" s="173"/>
      <c r="G55" s="174"/>
      <c r="H55" s="175"/>
      <c r="I55" s="174"/>
      <c r="J55" s="174"/>
      <c r="K55" s="209"/>
      <c r="L55" s="2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</row>
    <row r="56" spans="1:74" s="108" customFormat="1">
      <c r="A56" s="169" t="str">
        <f>IF(E56&lt;&gt;"",1+MAX($A$40:A55),"")</f>
        <v/>
      </c>
      <c r="B56" s="110"/>
      <c r="C56" s="170"/>
      <c r="D56" s="171"/>
      <c r="E56" s="172"/>
      <c r="F56" s="173"/>
      <c r="G56" s="174"/>
      <c r="H56" s="175"/>
      <c r="I56" s="174"/>
      <c r="J56" s="174"/>
      <c r="K56" s="209"/>
      <c r="L56" s="2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</row>
    <row r="57" spans="1:74" s="108" customFormat="1">
      <c r="A57" s="169" t="str">
        <f>IF(E57&lt;&gt;"",1+MAX($A$40:A56),"")</f>
        <v/>
      </c>
      <c r="B57" s="110"/>
      <c r="C57" s="170"/>
      <c r="D57" s="171"/>
      <c r="E57" s="172"/>
      <c r="F57" s="173"/>
      <c r="G57" s="174"/>
      <c r="H57" s="175"/>
      <c r="I57" s="174"/>
      <c r="J57" s="174"/>
      <c r="K57" s="209"/>
      <c r="L57" s="2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</row>
    <row r="58" spans="1:74" s="108" customFormat="1">
      <c r="A58" s="169" t="str">
        <f>IF(E58&lt;&gt;"",1+MAX($A$40:A57),"")</f>
        <v/>
      </c>
      <c r="B58" s="110"/>
      <c r="C58" s="170"/>
      <c r="D58" s="171"/>
      <c r="E58" s="172"/>
      <c r="F58" s="173"/>
      <c r="G58" s="174"/>
      <c r="H58" s="175"/>
      <c r="I58" s="174"/>
      <c r="J58" s="174"/>
      <c r="K58" s="209"/>
      <c r="L58" s="2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</row>
    <row r="59" spans="1:74" s="108" customFormat="1">
      <c r="A59" s="169" t="str">
        <f>IF(E59&lt;&gt;"",1+MAX($A$40:A58),"")</f>
        <v/>
      </c>
      <c r="B59" s="110"/>
      <c r="C59" s="170"/>
      <c r="D59" s="171"/>
      <c r="E59" s="172"/>
      <c r="F59" s="173"/>
      <c r="G59" s="174"/>
      <c r="H59" s="175"/>
      <c r="I59" s="174"/>
      <c r="J59" s="174"/>
      <c r="K59" s="209"/>
      <c r="L59" s="2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</row>
    <row r="60" spans="1:74" s="108" customFormat="1">
      <c r="A60" s="169" t="str">
        <f>IF(E60&lt;&gt;"",1+MAX($A$40:A59),"")</f>
        <v/>
      </c>
      <c r="B60" s="110"/>
      <c r="C60" s="170"/>
      <c r="D60" s="171"/>
      <c r="E60" s="172"/>
      <c r="F60" s="173"/>
      <c r="G60" s="174"/>
      <c r="H60" s="175"/>
      <c r="I60" s="174"/>
      <c r="J60" s="174"/>
      <c r="K60" s="209"/>
      <c r="L60" s="2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</row>
    <row r="61" spans="1:74" s="108" customFormat="1">
      <c r="A61" s="169" t="str">
        <f>IF(E61&lt;&gt;"",1+MAX($A$40:A60),"")</f>
        <v/>
      </c>
      <c r="B61" s="110"/>
      <c r="C61" s="170"/>
      <c r="D61" s="171"/>
      <c r="E61" s="172"/>
      <c r="F61" s="173"/>
      <c r="G61" s="174"/>
      <c r="H61" s="175"/>
      <c r="I61" s="174"/>
      <c r="J61" s="174"/>
      <c r="K61" s="174"/>
      <c r="L61" s="174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  <c r="BS61" s="109"/>
      <c r="BT61" s="109"/>
      <c r="BU61" s="109"/>
      <c r="BV61" s="109"/>
    </row>
    <row r="62" spans="1:74" s="108" customFormat="1">
      <c r="A62" s="169" t="str">
        <f>IF(E62&lt;&gt;"",1+MAX($A$40:A61),"")</f>
        <v/>
      </c>
      <c r="B62" s="110"/>
      <c r="C62" s="170"/>
      <c r="D62" s="171"/>
      <c r="E62" s="172"/>
      <c r="F62" s="173"/>
      <c r="G62" s="174"/>
      <c r="H62" s="175"/>
      <c r="I62" s="174"/>
      <c r="J62" s="174"/>
      <c r="K62" s="174"/>
      <c r="L62" s="174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</row>
    <row r="63" spans="1:74" s="108" customFormat="1">
      <c r="A63" s="169" t="str">
        <f>IF(E63&lt;&gt;"",1+MAX($A$40:A62),"")</f>
        <v/>
      </c>
      <c r="B63" s="110"/>
      <c r="C63" s="170"/>
      <c r="D63" s="171"/>
      <c r="E63" s="172"/>
      <c r="F63" s="173"/>
      <c r="G63" s="174"/>
      <c r="H63" s="175"/>
      <c r="I63" s="174"/>
      <c r="J63" s="174"/>
      <c r="K63" s="174"/>
      <c r="L63" s="174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</row>
    <row r="64" spans="1:74" s="108" customFormat="1">
      <c r="A64" s="169" t="str">
        <f>IF(E64&lt;&gt;"",1+MAX($A$40:A63),"")</f>
        <v/>
      </c>
      <c r="B64" s="110"/>
      <c r="C64" s="170"/>
      <c r="D64" s="171"/>
      <c r="E64" s="172"/>
      <c r="F64" s="173"/>
      <c r="G64" s="174"/>
      <c r="H64" s="175"/>
      <c r="I64" s="174"/>
      <c r="J64" s="174"/>
      <c r="K64" s="174"/>
      <c r="L64" s="174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109"/>
      <c r="BR64" s="109"/>
      <c r="BS64" s="109"/>
      <c r="BT64" s="109"/>
      <c r="BU64" s="109"/>
      <c r="BV64" s="109"/>
    </row>
    <row r="65" spans="1:74" s="108" customFormat="1">
      <c r="A65" s="169" t="str">
        <f>IF(E65&lt;&gt;"",1+MAX($A$40:A64),"")</f>
        <v/>
      </c>
      <c r="B65" s="110"/>
      <c r="C65" s="170"/>
      <c r="D65" s="171"/>
      <c r="E65" s="172"/>
      <c r="F65" s="173"/>
      <c r="G65" s="174"/>
      <c r="H65" s="175"/>
      <c r="I65" s="174"/>
      <c r="J65" s="174"/>
      <c r="K65" s="174"/>
      <c r="L65" s="174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</row>
    <row r="66" spans="1:74" s="108" customFormat="1">
      <c r="A66" s="169" t="str">
        <f>IF(E66&lt;&gt;"",1+MAX($A$40:A65),"")</f>
        <v/>
      </c>
      <c r="B66" s="110"/>
      <c r="C66" s="170"/>
      <c r="D66" s="171"/>
      <c r="E66" s="172"/>
      <c r="F66" s="173"/>
      <c r="G66" s="174"/>
      <c r="H66" s="175"/>
      <c r="I66" s="174"/>
      <c r="J66" s="174"/>
      <c r="K66" s="174"/>
      <c r="L66" s="174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  <c r="BS66" s="109"/>
      <c r="BT66" s="109"/>
      <c r="BU66" s="109"/>
      <c r="BV66" s="109"/>
    </row>
    <row r="67" spans="1:74" s="108" customFormat="1">
      <c r="A67" s="169" t="str">
        <f>IF(E67&lt;&gt;"",1+MAX($A$40:A66),"")</f>
        <v/>
      </c>
      <c r="B67" s="110"/>
      <c r="C67" s="170"/>
      <c r="D67" s="171"/>
      <c r="E67" s="172"/>
      <c r="F67" s="173"/>
      <c r="G67" s="174"/>
      <c r="H67" s="175"/>
      <c r="I67" s="174"/>
      <c r="J67" s="174"/>
      <c r="K67" s="174"/>
      <c r="L67" s="174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</row>
    <row r="68" spans="1:74" s="108" customFormat="1">
      <c r="A68" s="169" t="str">
        <f>IF(E68&lt;&gt;"",1+MAX($A$40:A67),"")</f>
        <v/>
      </c>
      <c r="B68" s="110"/>
      <c r="C68" s="170"/>
      <c r="D68" s="171"/>
      <c r="E68" s="172"/>
      <c r="F68" s="173"/>
      <c r="G68" s="174"/>
      <c r="H68" s="175"/>
      <c r="I68" s="174"/>
      <c r="J68" s="174"/>
      <c r="K68" s="174"/>
      <c r="L68" s="174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  <c r="BS68" s="109"/>
      <c r="BT68" s="109"/>
      <c r="BU68" s="109"/>
      <c r="BV68" s="109"/>
    </row>
    <row r="69" spans="1:74" s="108" customFormat="1">
      <c r="A69" s="169" t="str">
        <f>IF(E69&lt;&gt;"",1+MAX($A$40:A68),"")</f>
        <v/>
      </c>
      <c r="B69" s="110"/>
      <c r="C69" s="170"/>
      <c r="D69" s="171"/>
      <c r="E69" s="172"/>
      <c r="F69" s="173"/>
      <c r="G69" s="174"/>
      <c r="H69" s="175"/>
      <c r="I69" s="174"/>
      <c r="J69" s="174"/>
      <c r="K69" s="174"/>
      <c r="L69" s="174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109"/>
      <c r="BT69" s="109"/>
      <c r="BU69" s="109"/>
      <c r="BV69" s="109"/>
    </row>
    <row r="70" spans="1:74" s="108" customFormat="1">
      <c r="A70" s="169" t="str">
        <f>IF(E70&lt;&gt;"",1+MAX($A$40:A69),"")</f>
        <v/>
      </c>
      <c r="B70" s="110"/>
      <c r="C70" s="170"/>
      <c r="D70" s="171"/>
      <c r="E70" s="172"/>
      <c r="F70" s="173"/>
      <c r="G70" s="174"/>
      <c r="H70" s="175"/>
      <c r="I70" s="174"/>
      <c r="J70" s="174"/>
      <c r="K70" s="174"/>
      <c r="L70" s="174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</row>
    <row r="71" spans="1:74" s="108" customFormat="1">
      <c r="A71" s="169" t="str">
        <f>IF(E71&lt;&gt;"",1+MAX($A$40:A70),"")</f>
        <v/>
      </c>
      <c r="B71" s="110"/>
      <c r="C71" s="170"/>
      <c r="D71" s="171"/>
      <c r="E71" s="172"/>
      <c r="F71" s="173"/>
      <c r="G71" s="174"/>
      <c r="H71" s="175"/>
      <c r="I71" s="174"/>
      <c r="J71" s="174"/>
      <c r="K71" s="174"/>
      <c r="L71" s="174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</row>
    <row r="72" spans="1:74" s="108" customFormat="1">
      <c r="A72" s="169" t="str">
        <f>IF(E72&lt;&gt;"",1+MAX($A$40:A71),"")</f>
        <v/>
      </c>
      <c r="B72" s="110"/>
      <c r="C72" s="170"/>
      <c r="D72" s="171"/>
      <c r="E72" s="172"/>
      <c r="F72" s="173"/>
      <c r="G72" s="174"/>
      <c r="H72" s="175"/>
      <c r="I72" s="174"/>
      <c r="J72" s="174"/>
      <c r="K72" s="174"/>
      <c r="L72" s="174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09"/>
      <c r="BS72" s="109"/>
      <c r="BT72" s="109"/>
      <c r="BU72" s="109"/>
      <c r="BV72" s="109"/>
    </row>
    <row r="73" spans="1:74" s="108" customFormat="1">
      <c r="A73" s="169" t="str">
        <f>IF(E73&lt;&gt;"",1+MAX($A$40:A72),"")</f>
        <v/>
      </c>
      <c r="B73" s="110"/>
      <c r="C73" s="170"/>
      <c r="D73" s="171"/>
      <c r="E73" s="172"/>
      <c r="F73" s="173"/>
      <c r="G73" s="174"/>
      <c r="H73" s="175"/>
      <c r="I73" s="174"/>
      <c r="J73" s="174"/>
      <c r="K73" s="174"/>
      <c r="L73" s="174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109"/>
    </row>
    <row r="74" spans="1:74" s="108" customFormat="1">
      <c r="A74" s="169" t="str">
        <f>IF(E74&lt;&gt;"",1+MAX($A$40:A73),"")</f>
        <v/>
      </c>
      <c r="B74" s="110"/>
      <c r="C74" s="170"/>
      <c r="D74" s="171"/>
      <c r="E74" s="172"/>
      <c r="F74" s="173"/>
      <c r="G74" s="174"/>
      <c r="H74" s="175"/>
      <c r="I74" s="174"/>
      <c r="J74" s="174"/>
      <c r="K74" s="174"/>
      <c r="L74" s="174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09"/>
      <c r="BS74" s="109"/>
      <c r="BT74" s="109"/>
      <c r="BU74" s="109"/>
      <c r="BV74" s="109"/>
    </row>
    <row r="75" spans="1:74" s="108" customFormat="1">
      <c r="A75" s="169" t="str">
        <f>IF(E75&lt;&gt;"",1+MAX($A$40:A74),"")</f>
        <v/>
      </c>
      <c r="B75" s="110"/>
      <c r="C75" s="170"/>
      <c r="D75" s="171"/>
      <c r="E75" s="172"/>
      <c r="F75" s="173"/>
      <c r="G75" s="174"/>
      <c r="H75" s="175"/>
      <c r="I75" s="174"/>
      <c r="J75" s="174"/>
      <c r="K75" s="174"/>
      <c r="L75" s="174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</row>
    <row r="76" spans="1:74" s="108" customFormat="1">
      <c r="A76" s="169" t="str">
        <f>IF(E76&lt;&gt;"",1+MAX($A$40:A75),"")</f>
        <v/>
      </c>
      <c r="B76" s="110"/>
      <c r="C76" s="170"/>
      <c r="D76" s="171"/>
      <c r="E76" s="172"/>
      <c r="F76" s="173"/>
      <c r="G76" s="174"/>
      <c r="H76" s="175"/>
      <c r="I76" s="174"/>
      <c r="J76" s="174"/>
      <c r="K76" s="174"/>
      <c r="L76" s="174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09"/>
    </row>
    <row r="77" spans="1:74" s="108" customFormat="1">
      <c r="A77" s="169" t="str">
        <f>IF(E77&lt;&gt;"",1+MAX($A$40:A76),"")</f>
        <v/>
      </c>
      <c r="B77" s="110"/>
      <c r="C77" s="111"/>
      <c r="D77" s="112"/>
      <c r="E77" s="113"/>
      <c r="F77" s="109"/>
      <c r="G77" s="114"/>
      <c r="H77" s="115"/>
      <c r="I77" s="109"/>
      <c r="J77" s="109"/>
      <c r="K77" s="174"/>
      <c r="L77" s="174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  <c r="BS77" s="109"/>
      <c r="BT77" s="109"/>
      <c r="BU77" s="109"/>
      <c r="BV77" s="109"/>
    </row>
    <row r="78" spans="1:74" s="108" customFormat="1">
      <c r="A78" s="169" t="str">
        <f>IF(E78&lt;&gt;"",1+MAX($A$40:A77),"")</f>
        <v/>
      </c>
      <c r="B78" s="110"/>
      <c r="C78" s="111"/>
      <c r="D78" s="112"/>
      <c r="E78" s="113"/>
      <c r="F78" s="109"/>
      <c r="G78" s="114"/>
      <c r="H78" s="115"/>
      <c r="I78" s="109"/>
      <c r="J78" s="109"/>
      <c r="K78" s="174"/>
      <c r="L78" s="174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  <c r="BS78" s="109"/>
      <c r="BT78" s="109"/>
      <c r="BU78" s="109"/>
      <c r="BV78" s="109"/>
    </row>
    <row r="79" spans="1:74" s="108" customFormat="1">
      <c r="A79" s="169" t="str">
        <f>IF(E79&lt;&gt;"",1+MAX($A$40:A78),"")</f>
        <v/>
      </c>
      <c r="B79" s="110"/>
      <c r="C79" s="111"/>
      <c r="D79" s="112"/>
      <c r="E79" s="113"/>
      <c r="F79" s="109"/>
      <c r="G79" s="114"/>
      <c r="H79" s="115"/>
      <c r="I79" s="109"/>
      <c r="J79" s="109"/>
      <c r="K79" s="174"/>
      <c r="L79" s="174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09"/>
      <c r="BS79" s="109"/>
      <c r="BT79" s="109"/>
      <c r="BU79" s="109"/>
      <c r="BV79" s="109"/>
    </row>
    <row r="80" spans="1:74" s="108" customFormat="1">
      <c r="A80" s="169" t="str">
        <f>IF(E80&lt;&gt;"",1+MAX($A$40:A79),"")</f>
        <v/>
      </c>
      <c r="B80" s="110"/>
      <c r="C80" s="111"/>
      <c r="D80" s="112"/>
      <c r="E80" s="113"/>
      <c r="F80" s="109"/>
      <c r="G80" s="114"/>
      <c r="H80" s="115"/>
      <c r="I80" s="109"/>
      <c r="J80" s="109"/>
      <c r="K80" s="174"/>
      <c r="L80" s="174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09"/>
      <c r="BI80" s="109"/>
      <c r="BJ80" s="109"/>
      <c r="BK80" s="109"/>
      <c r="BL80" s="109"/>
      <c r="BM80" s="109"/>
      <c r="BN80" s="109"/>
      <c r="BO80" s="109"/>
      <c r="BP80" s="109"/>
      <c r="BQ80" s="109"/>
      <c r="BR80" s="109"/>
      <c r="BS80" s="109"/>
      <c r="BT80" s="109"/>
      <c r="BU80" s="109"/>
      <c r="BV80" s="109"/>
    </row>
    <row r="81" spans="1:74" s="108" customFormat="1">
      <c r="A81" s="169" t="str">
        <f>IF(E81&lt;&gt;"",1+MAX($A$40:A80),"")</f>
        <v/>
      </c>
      <c r="B81" s="110"/>
      <c r="C81" s="111"/>
      <c r="D81" s="112"/>
      <c r="E81" s="113"/>
      <c r="F81" s="109"/>
      <c r="G81" s="114"/>
      <c r="H81" s="115"/>
      <c r="I81" s="109"/>
      <c r="J81" s="109"/>
      <c r="K81" s="174"/>
      <c r="L81" s="174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09"/>
      <c r="BO81" s="109"/>
      <c r="BP81" s="109"/>
      <c r="BQ81" s="109"/>
      <c r="BR81" s="109"/>
      <c r="BS81" s="109"/>
      <c r="BT81" s="109"/>
      <c r="BU81" s="109"/>
      <c r="BV81" s="109"/>
    </row>
    <row r="82" spans="1:74" s="108" customFormat="1">
      <c r="A82" s="169" t="str">
        <f>IF(E82&lt;&gt;"",1+MAX($A$40:A81),"")</f>
        <v/>
      </c>
      <c r="B82" s="110"/>
      <c r="C82" s="111"/>
      <c r="D82" s="112"/>
      <c r="E82" s="113"/>
      <c r="F82" s="109"/>
      <c r="G82" s="114"/>
      <c r="H82" s="115"/>
      <c r="I82" s="109"/>
      <c r="J82" s="109"/>
      <c r="K82" s="174"/>
      <c r="L82" s="174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</row>
    <row r="83" spans="1:74" s="108" customFormat="1">
      <c r="A83" s="169" t="str">
        <f>IF(E83&lt;&gt;"",1+MAX($A$40:A82),"")</f>
        <v/>
      </c>
      <c r="B83" s="110"/>
      <c r="C83" s="111"/>
      <c r="D83" s="112"/>
      <c r="E83" s="113"/>
      <c r="F83" s="109"/>
      <c r="G83" s="114"/>
      <c r="H83" s="115"/>
      <c r="I83" s="109"/>
      <c r="J83" s="109"/>
      <c r="K83" s="174"/>
      <c r="L83" s="174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</row>
    <row r="84" spans="1:74">
      <c r="A84" s="169" t="str">
        <f>IF(E84&lt;&gt;"",1+MAX($A$40:A83),"")</f>
        <v/>
      </c>
      <c r="K84" s="174"/>
      <c r="L84" s="174"/>
    </row>
    <row r="85" spans="1:74">
      <c r="A85" s="169" t="str">
        <f>IF(E85&lt;&gt;"",1+MAX($A$40:A84),"")</f>
        <v/>
      </c>
      <c r="K85" s="174"/>
      <c r="L85" s="174"/>
    </row>
    <row r="86" spans="1:74">
      <c r="A86" s="169" t="str">
        <f>IF(E86&lt;&gt;"",1+MAX($A$40:A85),"")</f>
        <v/>
      </c>
      <c r="K86" s="174"/>
      <c r="L86" s="174"/>
    </row>
    <row r="87" spans="1:74">
      <c r="A87" s="169" t="str">
        <f>IF(E87&lt;&gt;"",1+MAX($A$40:A86),"")</f>
        <v/>
      </c>
      <c r="K87" s="174"/>
      <c r="L87" s="174"/>
    </row>
    <row r="88" spans="1:74">
      <c r="A88" s="169" t="str">
        <f>IF(E88&lt;&gt;"",1+MAX($A$40:A87),"")</f>
        <v/>
      </c>
      <c r="K88" s="174"/>
      <c r="L88" s="174"/>
    </row>
    <row r="89" spans="1:74">
      <c r="A89" s="169" t="str">
        <f>IF(E89&lt;&gt;"",1+MAX($A$40:A88),"")</f>
        <v/>
      </c>
      <c r="K89" s="174"/>
      <c r="L89" s="174"/>
    </row>
    <row r="90" spans="1:74">
      <c r="A90" s="169" t="str">
        <f>IF(E90&lt;&gt;"",1+MAX($A$40:A89),"")</f>
        <v/>
      </c>
      <c r="K90" s="174"/>
      <c r="L90" s="174"/>
    </row>
    <row r="91" spans="1:74">
      <c r="A91" s="169" t="str">
        <f>IF(E91&lt;&gt;"",1+MAX($A$40:A90),"")</f>
        <v/>
      </c>
      <c r="K91" s="174"/>
      <c r="L91" s="174"/>
    </row>
    <row r="92" spans="1:74">
      <c r="A92" s="169" t="str">
        <f>IF(E92&lt;&gt;"",1+MAX($A$40:A91),"")</f>
        <v/>
      </c>
      <c r="K92" s="174"/>
      <c r="L92" s="174"/>
    </row>
    <row r="93" spans="1:74">
      <c r="A93" s="169" t="str">
        <f>IF(E93&lt;&gt;"",1+MAX($A$40:A92),"")</f>
        <v/>
      </c>
      <c r="K93" s="174"/>
      <c r="L93" s="174"/>
    </row>
    <row r="94" spans="1:74">
      <c r="A94" s="169" t="str">
        <f>IF(E94&lt;&gt;"",1+MAX($A$40:A93),"")</f>
        <v/>
      </c>
      <c r="K94" s="174"/>
      <c r="L94" s="174"/>
    </row>
    <row r="95" spans="1:74">
      <c r="A95" s="169" t="str">
        <f>IF(E95&lt;&gt;"",1+MAX($A$40:A94),"")</f>
        <v/>
      </c>
      <c r="K95" s="174"/>
      <c r="L95" s="174"/>
    </row>
    <row r="96" spans="1:74">
      <c r="A96" s="169" t="str">
        <f>IF(E96&lt;&gt;"",1+MAX($A$40:A95),"")</f>
        <v/>
      </c>
      <c r="K96" s="174"/>
      <c r="L96" s="174"/>
    </row>
    <row r="97" spans="1:12">
      <c r="A97" s="169" t="str">
        <f>IF(E97&lt;&gt;"",1+MAX($A$40:A96),"")</f>
        <v/>
      </c>
      <c r="K97" s="174"/>
      <c r="L97" s="174"/>
    </row>
    <row r="98" spans="1:12">
      <c r="A98" s="169" t="str">
        <f>IF(E98&lt;&gt;"",1+MAX($A$40:A97),"")</f>
        <v/>
      </c>
      <c r="K98" s="174"/>
      <c r="L98" s="174"/>
    </row>
    <row r="99" spans="1:12">
      <c r="A99" s="169" t="str">
        <f>IF(E99&lt;&gt;"",1+MAX($A$40:A98),"")</f>
        <v/>
      </c>
      <c r="K99" s="174"/>
      <c r="L99" s="174"/>
    </row>
    <row r="100" spans="1:12">
      <c r="A100" s="169" t="str">
        <f>IF(E100&lt;&gt;"",1+MAX($A$40:A99),"")</f>
        <v/>
      </c>
      <c r="K100" s="174"/>
      <c r="L100" s="174"/>
    </row>
    <row r="101" spans="1:12">
      <c r="A101" s="169" t="str">
        <f>IF(E101&lt;&gt;"",1+MAX($A$40:A100),"")</f>
        <v/>
      </c>
      <c r="K101" s="174"/>
      <c r="L101" s="174"/>
    </row>
    <row r="102" spans="1:12">
      <c r="A102" s="169" t="str">
        <f>IF(E102&lt;&gt;"",1+MAX($A$40:A101),"")</f>
        <v/>
      </c>
      <c r="K102" s="174"/>
      <c r="L102" s="174"/>
    </row>
    <row r="103" spans="1:12">
      <c r="A103" s="169" t="str">
        <f>IF(E103&lt;&gt;"",1+MAX($A$40:A102),"")</f>
        <v/>
      </c>
      <c r="K103" s="174"/>
      <c r="L103" s="174"/>
    </row>
    <row r="104" spans="1:12">
      <c r="A104" s="169" t="str">
        <f>IF(E104&lt;&gt;"",1+MAX($A$40:A103),"")</f>
        <v/>
      </c>
      <c r="K104" s="174"/>
      <c r="L104" s="174"/>
    </row>
    <row r="105" spans="1:12">
      <c r="A105" s="169" t="str">
        <f>IF(E105&lt;&gt;"",1+MAX($A$40:A104),"")</f>
        <v/>
      </c>
      <c r="K105" s="174"/>
      <c r="L105" s="174"/>
    </row>
    <row r="106" spans="1:12">
      <c r="A106" s="169" t="str">
        <f>IF(E106&lt;&gt;"",1+MAX($A$40:A105),"")</f>
        <v/>
      </c>
      <c r="K106" s="174"/>
      <c r="L106" s="174"/>
    </row>
    <row r="107" spans="1:12">
      <c r="A107" s="169" t="str">
        <f>IF(E107&lt;&gt;"",1+MAX($A$40:A106),"")</f>
        <v/>
      </c>
      <c r="K107" s="174"/>
      <c r="L107" s="174"/>
    </row>
    <row r="108" spans="1:12">
      <c r="A108" s="169" t="str">
        <f>IF(E108&lt;&gt;"",1+MAX($A$40:A107),"")</f>
        <v/>
      </c>
      <c r="K108" s="174"/>
      <c r="L108" s="174"/>
    </row>
    <row r="109" spans="1:12">
      <c r="A109" s="169" t="str">
        <f>IF(E109&lt;&gt;"",1+MAX($A$40:A108),"")</f>
        <v/>
      </c>
      <c r="K109" s="174"/>
      <c r="L109" s="174"/>
    </row>
    <row r="110" spans="1:12">
      <c r="A110" s="169" t="str">
        <f>IF(E110&lt;&gt;"",1+MAX($A$40:A109),"")</f>
        <v/>
      </c>
      <c r="K110" s="174"/>
      <c r="L110" s="174"/>
    </row>
    <row r="111" spans="1:12">
      <c r="A111" s="169" t="str">
        <f>IF(E111&lt;&gt;"",1+MAX($A$40:A110),"")</f>
        <v/>
      </c>
      <c r="K111" s="174"/>
      <c r="L111" s="174"/>
    </row>
    <row r="112" spans="1:12">
      <c r="A112" s="169" t="str">
        <f>IF(E112&lt;&gt;"",1+MAX($A$40:A111),"")</f>
        <v/>
      </c>
      <c r="K112" s="174"/>
      <c r="L112" s="174"/>
    </row>
    <row r="113" spans="1:12">
      <c r="A113" s="169" t="str">
        <f>IF(E113&lt;&gt;"",1+MAX($A$40:A112),"")</f>
        <v/>
      </c>
      <c r="K113" s="174"/>
      <c r="L113" s="174"/>
    </row>
    <row r="114" spans="1:12">
      <c r="A114" s="169" t="str">
        <f>IF(E114&lt;&gt;"",1+MAX($A$40:A113),"")</f>
        <v/>
      </c>
      <c r="K114" s="174"/>
      <c r="L114" s="174"/>
    </row>
    <row r="115" spans="1:12">
      <c r="A115" s="169" t="str">
        <f>IF(E115&lt;&gt;"",1+MAX($A$40:A114),"")</f>
        <v/>
      </c>
      <c r="K115" s="174"/>
      <c r="L115" s="174"/>
    </row>
    <row r="116" spans="1:12">
      <c r="A116" s="169" t="str">
        <f>IF(E116&lt;&gt;"",1+MAX($A$40:A115),"")</f>
        <v/>
      </c>
      <c r="K116" s="174"/>
      <c r="L116" s="174"/>
    </row>
    <row r="117" spans="1:12">
      <c r="A117" s="169" t="str">
        <f>IF(E117&lt;&gt;"",1+MAX($A$40:A116),"")</f>
        <v/>
      </c>
      <c r="K117" s="174"/>
      <c r="L117" s="174"/>
    </row>
    <row r="118" spans="1:12">
      <c r="A118" s="169" t="str">
        <f>IF(E118&lt;&gt;"",1+MAX($A$40:A117),"")</f>
        <v/>
      </c>
      <c r="K118" s="174"/>
      <c r="L118" s="174"/>
    </row>
    <row r="119" spans="1:12">
      <c r="A119" s="169" t="str">
        <f>IF(E119&lt;&gt;"",1+MAX($A$40:A118),"")</f>
        <v/>
      </c>
      <c r="K119" s="174"/>
      <c r="L119" s="174"/>
    </row>
    <row r="120" spans="1:12">
      <c r="A120" s="169" t="str">
        <f>IF(E120&lt;&gt;"",1+MAX($A$40:A119),"")</f>
        <v/>
      </c>
      <c r="K120" s="174"/>
      <c r="L120" s="174"/>
    </row>
    <row r="121" spans="1:12">
      <c r="A121" s="169" t="str">
        <f>IF(E121&lt;&gt;"",1+MAX($A$40:A120),"")</f>
        <v/>
      </c>
      <c r="K121" s="174"/>
      <c r="L121" s="174"/>
    </row>
    <row r="122" spans="1:12">
      <c r="A122" s="169" t="str">
        <f>IF(E122&lt;&gt;"",1+MAX($A$40:A121),"")</f>
        <v/>
      </c>
      <c r="K122" s="174"/>
      <c r="L122" s="174"/>
    </row>
    <row r="123" spans="1:12">
      <c r="A123" s="169" t="str">
        <f>IF(E123&lt;&gt;"",1+MAX($A$40:A122),"")</f>
        <v/>
      </c>
      <c r="K123" s="174"/>
      <c r="L123" s="174"/>
    </row>
    <row r="124" spans="1:12">
      <c r="A124" s="169" t="str">
        <f>IF(E124&lt;&gt;"",1+MAX($A$40:A123),"")</f>
        <v/>
      </c>
      <c r="K124" s="174"/>
      <c r="L124" s="174"/>
    </row>
    <row r="125" spans="1:12">
      <c r="A125" s="169" t="str">
        <f>IF(E125&lt;&gt;"",1+MAX($A$40:A124),"")</f>
        <v/>
      </c>
      <c r="K125" s="174"/>
      <c r="L125" s="174"/>
    </row>
    <row r="126" spans="1:12">
      <c r="A126" s="169" t="str">
        <f>IF(E126&lt;&gt;"",1+MAX($A$40:A125),"")</f>
        <v/>
      </c>
      <c r="K126" s="174"/>
      <c r="L126" s="174"/>
    </row>
    <row r="127" spans="1:12">
      <c r="A127" s="169" t="str">
        <f>IF(E127&lt;&gt;"",1+MAX($A$40:A126),"")</f>
        <v/>
      </c>
      <c r="K127" s="174"/>
      <c r="L127" s="174"/>
    </row>
    <row r="128" spans="1:12">
      <c r="A128" s="169" t="str">
        <f>IF(E128&lt;&gt;"",1+MAX($A$40:A127),"")</f>
        <v/>
      </c>
      <c r="K128" s="174"/>
      <c r="L128" s="174"/>
    </row>
    <row r="129" spans="1:12">
      <c r="A129" s="169" t="str">
        <f>IF(E129&lt;&gt;"",1+MAX($A$40:A128),"")</f>
        <v/>
      </c>
      <c r="K129" s="174"/>
      <c r="L129" s="174"/>
    </row>
    <row r="130" spans="1:12">
      <c r="A130" s="169" t="str">
        <f>IF(E130&lt;&gt;"",1+MAX($A$40:A129),"")</f>
        <v/>
      </c>
      <c r="K130" s="174"/>
      <c r="L130" s="174"/>
    </row>
    <row r="131" spans="1:12">
      <c r="A131" s="169" t="str">
        <f>IF(E131&lt;&gt;"",1+MAX($A$40:A130),"")</f>
        <v/>
      </c>
      <c r="K131" s="174"/>
      <c r="L131" s="174"/>
    </row>
    <row r="132" spans="1:12">
      <c r="A132" s="169" t="str">
        <f>IF(E132&lt;&gt;"",1+MAX($A$40:A131),"")</f>
        <v/>
      </c>
      <c r="K132" s="174"/>
      <c r="L132" s="174"/>
    </row>
    <row r="133" spans="1:12">
      <c r="A133" s="169" t="str">
        <f>IF(E133&lt;&gt;"",1+MAX($A$40:A132),"")</f>
        <v/>
      </c>
      <c r="K133" s="174"/>
      <c r="L133" s="174"/>
    </row>
    <row r="134" spans="1:12">
      <c r="A134" s="169" t="str">
        <f>IF(E134&lt;&gt;"",1+MAX($A$40:A133),"")</f>
        <v/>
      </c>
      <c r="K134" s="174"/>
      <c r="L134" s="174"/>
    </row>
    <row r="135" spans="1:12">
      <c r="A135" s="169" t="str">
        <f>IF(E135&lt;&gt;"",1+MAX($A$40:A134),"")</f>
        <v/>
      </c>
      <c r="K135" s="174"/>
      <c r="L135" s="174"/>
    </row>
    <row r="136" spans="1:12">
      <c r="A136" s="169" t="str">
        <f>IF(E136&lt;&gt;"",1+MAX($A$40:A135),"")</f>
        <v/>
      </c>
      <c r="K136" s="174"/>
      <c r="L136" s="174"/>
    </row>
    <row r="137" spans="1:12">
      <c r="A137" s="169" t="str">
        <f>IF(E137&lt;&gt;"",1+MAX($A$40:A136),"")</f>
        <v/>
      </c>
      <c r="K137" s="174"/>
      <c r="L137" s="174"/>
    </row>
    <row r="138" spans="1:12">
      <c r="A138" s="169" t="str">
        <f>IF(E138&lt;&gt;"",1+MAX($A$40:A137),"")</f>
        <v/>
      </c>
      <c r="K138" s="174"/>
      <c r="L138" s="174"/>
    </row>
    <row r="139" spans="1:12">
      <c r="A139" s="169" t="str">
        <f>IF(E139&lt;&gt;"",1+MAX($A$40:A138),"")</f>
        <v/>
      </c>
      <c r="K139" s="174"/>
      <c r="L139" s="174"/>
    </row>
    <row r="140" spans="1:12">
      <c r="A140" s="169" t="str">
        <f>IF(E140&lt;&gt;"",1+MAX($A$40:A139),"")</f>
        <v/>
      </c>
      <c r="K140" s="174"/>
      <c r="L140" s="174"/>
    </row>
    <row r="141" spans="1:12">
      <c r="A141" s="169" t="str">
        <f>IF(E141&lt;&gt;"",1+MAX($A$40:A140),"")</f>
        <v/>
      </c>
      <c r="K141" s="174"/>
      <c r="L141" s="174"/>
    </row>
    <row r="142" spans="1:12">
      <c r="A142" s="169" t="str">
        <f>IF(E142&lt;&gt;"",1+MAX($A$40:A141),"")</f>
        <v/>
      </c>
      <c r="K142" s="174"/>
      <c r="L142" s="174"/>
    </row>
    <row r="143" spans="1:12">
      <c r="A143" s="169" t="str">
        <f>IF(E143&lt;&gt;"",1+MAX($A$40:A142),"")</f>
        <v/>
      </c>
      <c r="K143" s="174"/>
      <c r="L143" s="174"/>
    </row>
    <row r="144" spans="1:12">
      <c r="A144" s="169" t="str">
        <f>IF(E144&lt;&gt;"",1+MAX($A$40:A143),"")</f>
        <v/>
      </c>
      <c r="K144" s="174"/>
      <c r="L144" s="174"/>
    </row>
    <row r="145" spans="1:12">
      <c r="A145" s="169" t="str">
        <f>IF(E145&lt;&gt;"",1+MAX($A$40:A144),"")</f>
        <v/>
      </c>
      <c r="K145" s="174"/>
      <c r="L145" s="174"/>
    </row>
    <row r="146" spans="1:12">
      <c r="A146" s="169" t="str">
        <f>IF(E146&lt;&gt;"",1+MAX($A$40:A145),"")</f>
        <v/>
      </c>
      <c r="K146" s="174"/>
      <c r="L146" s="174"/>
    </row>
    <row r="147" spans="1:12">
      <c r="A147" s="169" t="str">
        <f>IF(E147&lt;&gt;"",1+MAX($A$40:A146),"")</f>
        <v/>
      </c>
      <c r="K147" s="174"/>
      <c r="L147" s="174"/>
    </row>
    <row r="148" spans="1:12">
      <c r="A148" s="169" t="str">
        <f>IF(E148&lt;&gt;"",1+MAX($A$40:A147),"")</f>
        <v/>
      </c>
      <c r="K148" s="174"/>
      <c r="L148" s="174"/>
    </row>
    <row r="149" spans="1:12">
      <c r="A149" s="169" t="str">
        <f>IF(E149&lt;&gt;"",1+MAX($A$40:A148),"")</f>
        <v/>
      </c>
      <c r="K149" s="174"/>
      <c r="L149" s="174"/>
    </row>
    <row r="150" spans="1:12">
      <c r="A150" s="169" t="str">
        <f>IF(E150&lt;&gt;"",1+MAX($A$40:A149),"")</f>
        <v/>
      </c>
      <c r="K150" s="174"/>
      <c r="L150" s="174"/>
    </row>
    <row r="151" spans="1:12">
      <c r="A151" s="169" t="str">
        <f>IF(E151&lt;&gt;"",1+MAX($A$40:A150),"")</f>
        <v/>
      </c>
      <c r="K151" s="174"/>
      <c r="L151" s="174"/>
    </row>
    <row r="152" spans="1:12">
      <c r="A152" s="169" t="str">
        <f>IF(E152&lt;&gt;"",1+MAX($A$40:A151),"")</f>
        <v/>
      </c>
      <c r="K152" s="174"/>
      <c r="L152" s="174"/>
    </row>
    <row r="153" spans="1:12">
      <c r="A153" s="169" t="str">
        <f>IF(E153&lt;&gt;"",1+MAX($A$40:A152),"")</f>
        <v/>
      </c>
      <c r="K153" s="174"/>
      <c r="L153" s="174"/>
    </row>
    <row r="154" spans="1:12">
      <c r="A154" s="169" t="str">
        <f>IF(E154&lt;&gt;"",1+MAX($A$40:A153),"")</f>
        <v/>
      </c>
      <c r="K154" s="174"/>
      <c r="L154" s="174"/>
    </row>
    <row r="155" spans="1:12">
      <c r="A155" s="169" t="str">
        <f>IF(E155&lt;&gt;"",1+MAX($A$40:A154),"")</f>
        <v/>
      </c>
      <c r="K155" s="174"/>
      <c r="L155" s="174"/>
    </row>
    <row r="156" spans="1:12">
      <c r="A156" s="169" t="str">
        <f>IF(E156&lt;&gt;"",1+MAX($A$40:A155),"")</f>
        <v/>
      </c>
      <c r="K156" s="174"/>
      <c r="L156" s="174"/>
    </row>
    <row r="157" spans="1:12">
      <c r="A157" s="169" t="str">
        <f>IF(E157&lt;&gt;"",1+MAX($A$40:A156),"")</f>
        <v/>
      </c>
      <c r="K157" s="174"/>
      <c r="L157" s="174"/>
    </row>
    <row r="158" spans="1:12">
      <c r="A158" s="169" t="str">
        <f>IF(E158&lt;&gt;"",1+MAX($A$40:A157),"")</f>
        <v/>
      </c>
      <c r="K158" s="174"/>
      <c r="L158" s="174"/>
    </row>
    <row r="159" spans="1:12">
      <c r="A159" s="169" t="str">
        <f>IF(E159&lt;&gt;"",1+MAX($A$40:A158),"")</f>
        <v/>
      </c>
      <c r="K159" s="174"/>
      <c r="L159" s="174"/>
    </row>
    <row r="160" spans="1:12">
      <c r="A160" s="169" t="str">
        <f>IF(E160&lt;&gt;"",1+MAX($A$40:A159),"")</f>
        <v/>
      </c>
      <c r="K160" s="174"/>
      <c r="L160" s="174"/>
    </row>
    <row r="161" spans="1:12">
      <c r="A161" s="169" t="str">
        <f>IF(E161&lt;&gt;"",1+MAX($A$40:A160),"")</f>
        <v/>
      </c>
      <c r="K161" s="174"/>
      <c r="L161" s="174"/>
    </row>
    <row r="162" spans="1:12">
      <c r="A162" s="169" t="str">
        <f>IF(E162&lt;&gt;"",1+MAX($A$40:A161),"")</f>
        <v/>
      </c>
      <c r="K162" s="174"/>
      <c r="L162" s="174"/>
    </row>
    <row r="163" spans="1:12">
      <c r="A163" s="169" t="str">
        <f>IF(E163&lt;&gt;"",1+MAX($A$40:A162),"")</f>
        <v/>
      </c>
      <c r="K163" s="174"/>
      <c r="L163" s="174"/>
    </row>
    <row r="164" spans="1:12">
      <c r="A164" s="169" t="str">
        <f>IF(E164&lt;&gt;"",1+MAX($A$40:A163),"")</f>
        <v/>
      </c>
      <c r="K164" s="174"/>
      <c r="L164" s="174"/>
    </row>
    <row r="165" spans="1:12">
      <c r="A165" s="169" t="str">
        <f>IF(E165&lt;&gt;"",1+MAX($A$40:A164),"")</f>
        <v/>
      </c>
      <c r="K165" s="174"/>
      <c r="L165" s="174"/>
    </row>
    <row r="166" spans="1:12">
      <c r="A166" s="169" t="str">
        <f>IF(E166&lt;&gt;"",1+MAX($A$40:A165),"")</f>
        <v/>
      </c>
      <c r="K166" s="174"/>
      <c r="L166" s="174"/>
    </row>
    <row r="167" spans="1:12">
      <c r="A167" s="169" t="str">
        <f>IF(E167&lt;&gt;"",1+MAX($A$40:A166),"")</f>
        <v/>
      </c>
      <c r="K167" s="174"/>
      <c r="L167" s="174"/>
    </row>
    <row r="168" spans="1:12">
      <c r="A168" s="169" t="str">
        <f>IF(E168&lt;&gt;"",1+MAX($A$40:A167),"")</f>
        <v/>
      </c>
      <c r="K168" s="174"/>
      <c r="L168" s="174"/>
    </row>
    <row r="169" spans="1:12">
      <c r="A169" s="169" t="str">
        <f>IF(E169&lt;&gt;"",1+MAX($A$40:A168),"")</f>
        <v/>
      </c>
      <c r="K169" s="174"/>
      <c r="L169" s="174"/>
    </row>
    <row r="170" spans="1:12">
      <c r="A170" s="169" t="str">
        <f>IF(E170&lt;&gt;"",1+MAX($A$40:A169),"")</f>
        <v/>
      </c>
      <c r="K170" s="174"/>
      <c r="L170" s="174"/>
    </row>
    <row r="171" spans="1:12">
      <c r="A171" s="169" t="str">
        <f>IF(E171&lt;&gt;"",1+MAX($A$40:A170),"")</f>
        <v/>
      </c>
      <c r="K171" s="174"/>
      <c r="L171" s="174"/>
    </row>
    <row r="172" spans="1:12">
      <c r="A172" s="169" t="str">
        <f>IF(E172&lt;&gt;"",1+MAX($A$40:A171),"")</f>
        <v/>
      </c>
      <c r="K172" s="174"/>
      <c r="L172" s="174"/>
    </row>
    <row r="173" spans="1:12">
      <c r="A173" s="169" t="str">
        <f>IF(E173&lt;&gt;"",1+MAX($A$40:A172),"")</f>
        <v/>
      </c>
      <c r="K173" s="174"/>
      <c r="L173" s="174"/>
    </row>
    <row r="174" spans="1:12">
      <c r="A174" s="169" t="str">
        <f>IF(E174&lt;&gt;"",1+MAX($A$40:A173),"")</f>
        <v/>
      </c>
      <c r="K174" s="174"/>
      <c r="L174" s="174"/>
    </row>
    <row r="175" spans="1:12">
      <c r="A175" s="169" t="str">
        <f>IF(E175&lt;&gt;"",1+MAX($A$40:A174),"")</f>
        <v/>
      </c>
      <c r="K175" s="174"/>
      <c r="L175" s="174"/>
    </row>
    <row r="176" spans="1:12">
      <c r="A176" s="169" t="str">
        <f>IF(E176&lt;&gt;"",1+MAX($A$40:A175),"")</f>
        <v/>
      </c>
      <c r="K176" s="174"/>
      <c r="L176" s="174"/>
    </row>
    <row r="177" spans="1:12">
      <c r="A177" s="169" t="str">
        <f>IF(E177&lt;&gt;"",1+MAX($A$40:A176),"")</f>
        <v/>
      </c>
      <c r="K177" s="174"/>
      <c r="L177" s="174"/>
    </row>
    <row r="178" spans="1:12">
      <c r="A178" s="169" t="str">
        <f>IF(E178&lt;&gt;"",1+MAX($A$40:A177),"")</f>
        <v/>
      </c>
      <c r="K178" s="174"/>
      <c r="L178" s="174"/>
    </row>
    <row r="179" spans="1:12">
      <c r="A179" s="169" t="str">
        <f>IF(E179&lt;&gt;"",1+MAX($A$40:A178),"")</f>
        <v/>
      </c>
      <c r="K179" s="174"/>
      <c r="L179" s="174"/>
    </row>
    <row r="180" spans="1:12">
      <c r="A180" s="169" t="str">
        <f>IF(E180&lt;&gt;"",1+MAX($A$40:A179),"")</f>
        <v/>
      </c>
      <c r="K180" s="174"/>
      <c r="L180" s="174"/>
    </row>
    <row r="181" spans="1:12">
      <c r="A181" s="169" t="str">
        <f>IF(E181&lt;&gt;"",1+MAX($A$40:A180),"")</f>
        <v/>
      </c>
      <c r="K181" s="174"/>
      <c r="L181" s="174"/>
    </row>
    <row r="182" spans="1:12">
      <c r="A182" s="169" t="str">
        <f>IF(E182&lt;&gt;"",1+MAX($A$40:A181),"")</f>
        <v/>
      </c>
      <c r="K182" s="174"/>
      <c r="L182" s="174"/>
    </row>
    <row r="183" spans="1:12">
      <c r="A183" s="169" t="str">
        <f>IF(E183&lt;&gt;"",1+MAX($A$40:A182),"")</f>
        <v/>
      </c>
      <c r="K183" s="174"/>
      <c r="L183" s="174"/>
    </row>
    <row r="184" spans="1:12">
      <c r="A184" s="169" t="str">
        <f>IF(E184&lt;&gt;"",1+MAX($A$40:A183),"")</f>
        <v/>
      </c>
      <c r="K184" s="174"/>
      <c r="L184" s="174"/>
    </row>
    <row r="185" spans="1:12">
      <c r="A185" s="169" t="str">
        <f>IF(E185&lt;&gt;"",1+MAX($A$40:A184),"")</f>
        <v/>
      </c>
      <c r="K185" s="174"/>
      <c r="L185" s="174"/>
    </row>
    <row r="186" spans="1:12">
      <c r="A186" s="169" t="str">
        <f>IF(E186&lt;&gt;"",1+MAX($A$40:A185),"")</f>
        <v/>
      </c>
      <c r="K186" s="174"/>
      <c r="L186" s="174"/>
    </row>
    <row r="187" spans="1:12">
      <c r="A187" s="169" t="str">
        <f>IF(E187&lt;&gt;"",1+MAX($A$40:A186),"")</f>
        <v/>
      </c>
      <c r="K187" s="174"/>
      <c r="L187" s="174"/>
    </row>
    <row r="188" spans="1:12">
      <c r="A188" s="169" t="str">
        <f>IF(E188&lt;&gt;"",1+MAX($A$40:A187),"")</f>
        <v/>
      </c>
      <c r="K188" s="174"/>
      <c r="L188" s="174"/>
    </row>
    <row r="189" spans="1:12">
      <c r="A189" s="169" t="str">
        <f>IF(E189&lt;&gt;"",1+MAX($A$40:A188),"")</f>
        <v/>
      </c>
      <c r="K189" s="174"/>
      <c r="L189" s="174"/>
    </row>
    <row r="190" spans="1:12">
      <c r="A190" s="169" t="str">
        <f>IF(E190&lt;&gt;"",1+MAX($A$40:A189),"")</f>
        <v/>
      </c>
      <c r="K190" s="174"/>
      <c r="L190" s="174"/>
    </row>
    <row r="191" spans="1:12">
      <c r="A191" s="169" t="str">
        <f>IF(E191&lt;&gt;"",1+MAX($A$40:A190),"")</f>
        <v/>
      </c>
      <c r="K191" s="174"/>
      <c r="L191" s="174"/>
    </row>
    <row r="192" spans="1:12">
      <c r="A192" s="169" t="str">
        <f>IF(E192&lt;&gt;"",1+MAX($A$40:A191),"")</f>
        <v/>
      </c>
      <c r="K192" s="174"/>
      <c r="L192" s="174"/>
    </row>
    <row r="193" spans="1:12">
      <c r="A193" s="169" t="str">
        <f>IF(E193&lt;&gt;"",1+MAX($A$40:A192),"")</f>
        <v/>
      </c>
      <c r="K193" s="174"/>
      <c r="L193" s="174"/>
    </row>
    <row r="194" spans="1:12">
      <c r="A194" s="169" t="str">
        <f>IF(E194&lt;&gt;"",1+MAX($A$40:A193),"")</f>
        <v/>
      </c>
      <c r="K194" s="174"/>
      <c r="L194" s="174"/>
    </row>
    <row r="195" spans="1:12">
      <c r="A195" s="169" t="str">
        <f>IF(E195&lt;&gt;"",1+MAX($A$40:A194),"")</f>
        <v/>
      </c>
      <c r="K195" s="174"/>
      <c r="L195" s="174"/>
    </row>
    <row r="196" spans="1:12">
      <c r="A196" s="169" t="str">
        <f>IF(E196&lt;&gt;"",1+MAX($A$40:A195),"")</f>
        <v/>
      </c>
      <c r="K196" s="174"/>
      <c r="L196" s="174"/>
    </row>
    <row r="197" spans="1:12">
      <c r="A197" s="169" t="str">
        <f>IF(E197&lt;&gt;"",1+MAX($A$40:A196),"")</f>
        <v/>
      </c>
      <c r="K197" s="174"/>
      <c r="L197" s="174"/>
    </row>
    <row r="198" spans="1:12">
      <c r="A198" s="169" t="str">
        <f>IF(E198&lt;&gt;"",1+MAX($A$40:A197),"")</f>
        <v/>
      </c>
      <c r="K198" s="174"/>
      <c r="L198" s="174"/>
    </row>
    <row r="199" spans="1:12">
      <c r="A199" s="169" t="str">
        <f>IF(E199&lt;&gt;"",1+MAX($A$40:A198),"")</f>
        <v/>
      </c>
      <c r="K199" s="174"/>
      <c r="L199" s="174"/>
    </row>
    <row r="200" spans="1:12">
      <c r="K200" s="174"/>
      <c r="L200" s="174"/>
    </row>
    <row r="201" spans="1:12">
      <c r="K201" s="174"/>
      <c r="L201" s="174"/>
    </row>
    <row r="202" spans="1:12">
      <c r="K202" s="174"/>
      <c r="L202" s="174"/>
    </row>
    <row r="203" spans="1:12">
      <c r="K203" s="174"/>
      <c r="L203" s="174"/>
    </row>
    <row r="204" spans="1:12">
      <c r="K204" s="174"/>
      <c r="L204" s="174"/>
    </row>
    <row r="205" spans="1:12">
      <c r="K205" s="174"/>
      <c r="L205" s="174"/>
    </row>
    <row r="206" spans="1:12">
      <c r="K206" s="174"/>
      <c r="L206" s="174"/>
    </row>
    <row r="207" spans="1:12">
      <c r="K207" s="174"/>
      <c r="L207" s="174"/>
    </row>
    <row r="208" spans="1:12">
      <c r="K208" s="174"/>
      <c r="L208" s="174"/>
    </row>
    <row r="209" spans="11:12">
      <c r="K209" s="174"/>
      <c r="L209" s="174"/>
    </row>
    <row r="210" spans="11:12">
      <c r="K210" s="174"/>
      <c r="L210" s="174"/>
    </row>
    <row r="211" spans="11:12">
      <c r="K211" s="174"/>
      <c r="L211" s="174"/>
    </row>
    <row r="212" spans="11:12">
      <c r="K212" s="174"/>
      <c r="L212" s="174"/>
    </row>
    <row r="213" spans="11:12">
      <c r="K213" s="174"/>
      <c r="L213" s="174"/>
    </row>
    <row r="214" spans="11:12">
      <c r="K214" s="174"/>
      <c r="L214" s="174"/>
    </row>
    <row r="215" spans="11:12">
      <c r="K215" s="174"/>
      <c r="L215" s="174"/>
    </row>
    <row r="216" spans="11:12">
      <c r="K216" s="174"/>
      <c r="L216" s="174"/>
    </row>
    <row r="217" spans="11:12">
      <c r="K217" s="174"/>
      <c r="L217" s="174"/>
    </row>
    <row r="218" spans="11:12">
      <c r="K218" s="174"/>
      <c r="L218" s="174"/>
    </row>
    <row r="219" spans="11:12">
      <c r="K219" s="174"/>
      <c r="L219" s="174"/>
    </row>
    <row r="220" spans="11:12">
      <c r="K220" s="174"/>
      <c r="L220" s="174"/>
    </row>
    <row r="221" spans="11:12">
      <c r="K221" s="174"/>
      <c r="L221" s="174"/>
    </row>
    <row r="222" spans="11:12">
      <c r="K222" s="174"/>
      <c r="L222" s="174"/>
    </row>
    <row r="223" spans="11:12">
      <c r="K223" s="174"/>
      <c r="L223" s="174"/>
    </row>
    <row r="224" spans="11:12">
      <c r="K224" s="174"/>
      <c r="L224" s="174"/>
    </row>
    <row r="225" spans="11:12">
      <c r="K225" s="174"/>
      <c r="L225" s="174"/>
    </row>
    <row r="226" spans="11:12">
      <c r="K226" s="174"/>
      <c r="L226" s="174"/>
    </row>
    <row r="227" spans="11:12">
      <c r="K227" s="174"/>
      <c r="L227" s="174"/>
    </row>
    <row r="228" spans="11:12">
      <c r="K228" s="174"/>
      <c r="L228" s="174"/>
    </row>
    <row r="229" spans="11:12">
      <c r="K229" s="174"/>
      <c r="L229" s="174"/>
    </row>
    <row r="230" spans="11:12">
      <c r="K230" s="174"/>
      <c r="L230" s="174"/>
    </row>
    <row r="231" spans="11:12">
      <c r="K231" s="174"/>
      <c r="L231" s="174"/>
    </row>
    <row r="232" spans="11:12">
      <c r="K232" s="174"/>
      <c r="L232" s="174"/>
    </row>
    <row r="233" spans="11:12">
      <c r="K233" s="174"/>
      <c r="L233" s="174"/>
    </row>
    <row r="234" spans="11:12">
      <c r="K234" s="174"/>
      <c r="L234" s="174"/>
    </row>
    <row r="235" spans="11:12">
      <c r="K235" s="174"/>
      <c r="L235" s="174"/>
    </row>
    <row r="236" spans="11:12">
      <c r="K236" s="174"/>
      <c r="L236" s="174"/>
    </row>
    <row r="237" spans="11:12">
      <c r="K237" s="174"/>
      <c r="L237" s="174"/>
    </row>
    <row r="238" spans="11:12">
      <c r="K238" s="174"/>
      <c r="L238" s="174"/>
    </row>
    <row r="239" spans="11:12">
      <c r="K239" s="174"/>
      <c r="L239" s="174"/>
    </row>
    <row r="240" spans="11:12">
      <c r="K240" s="174"/>
      <c r="L240" s="174"/>
    </row>
    <row r="241" spans="11:12">
      <c r="K241" s="174"/>
      <c r="L241" s="174"/>
    </row>
    <row r="242" spans="11:12">
      <c r="K242" s="174"/>
      <c r="L242" s="174"/>
    </row>
    <row r="243" spans="11:12">
      <c r="K243" s="174"/>
      <c r="L243" s="174"/>
    </row>
    <row r="244" spans="11:12">
      <c r="K244" s="174"/>
      <c r="L244" s="174"/>
    </row>
    <row r="245" spans="11:12">
      <c r="K245" s="174"/>
      <c r="L245" s="174"/>
    </row>
    <row r="246" spans="11:12">
      <c r="K246" s="174"/>
      <c r="L246" s="174"/>
    </row>
    <row r="247" spans="11:12">
      <c r="K247" s="174"/>
      <c r="L247" s="174"/>
    </row>
    <row r="248" spans="11:12">
      <c r="K248" s="174"/>
      <c r="L248" s="174"/>
    </row>
    <row r="249" spans="11:12">
      <c r="K249" s="174"/>
      <c r="L249" s="174"/>
    </row>
    <row r="250" spans="11:12">
      <c r="K250" s="174"/>
      <c r="L250" s="174"/>
    </row>
    <row r="251" spans="11:12">
      <c r="K251" s="174"/>
      <c r="L251" s="174"/>
    </row>
    <row r="252" spans="11:12">
      <c r="K252" s="174"/>
      <c r="L252" s="174"/>
    </row>
    <row r="253" spans="11:12">
      <c r="K253" s="174"/>
      <c r="L253" s="174"/>
    </row>
    <row r="254" spans="11:12">
      <c r="K254" s="174"/>
      <c r="L254" s="174"/>
    </row>
    <row r="255" spans="11:12">
      <c r="K255" s="174"/>
      <c r="L255" s="174"/>
    </row>
    <row r="256" spans="11:12">
      <c r="K256" s="174"/>
      <c r="L256" s="174"/>
    </row>
    <row r="257" spans="11:12">
      <c r="K257" s="174"/>
      <c r="L257" s="174"/>
    </row>
    <row r="258" spans="11:12">
      <c r="K258" s="174"/>
      <c r="L258" s="174"/>
    </row>
    <row r="259" spans="11:12">
      <c r="K259" s="174"/>
      <c r="L259" s="174"/>
    </row>
    <row r="260" spans="11:12">
      <c r="K260" s="174"/>
      <c r="L260" s="174"/>
    </row>
    <row r="261" spans="11:12">
      <c r="K261" s="174"/>
      <c r="L261" s="174"/>
    </row>
    <row r="262" spans="11:12">
      <c r="K262" s="174"/>
      <c r="L262" s="174"/>
    </row>
    <row r="263" spans="11:12">
      <c r="K263" s="174"/>
      <c r="L263" s="174"/>
    </row>
    <row r="264" spans="11:12">
      <c r="K264" s="174"/>
      <c r="L264" s="174"/>
    </row>
    <row r="265" spans="11:12">
      <c r="K265" s="174"/>
      <c r="L265" s="174"/>
    </row>
    <row r="266" spans="11:12">
      <c r="K266" s="174"/>
      <c r="L266" s="174"/>
    </row>
    <row r="267" spans="11:12">
      <c r="K267" s="174"/>
      <c r="L267" s="174"/>
    </row>
    <row r="268" spans="11:12">
      <c r="K268" s="174"/>
      <c r="L268" s="174"/>
    </row>
    <row r="269" spans="11:12">
      <c r="K269" s="174"/>
      <c r="L269" s="174"/>
    </row>
    <row r="270" spans="11:12">
      <c r="K270" s="174"/>
      <c r="L270" s="174"/>
    </row>
    <row r="271" spans="11:12">
      <c r="K271" s="174"/>
      <c r="L271" s="174"/>
    </row>
    <row r="272" spans="11:12">
      <c r="K272" s="174"/>
      <c r="L272" s="174"/>
    </row>
    <row r="273" spans="11:12">
      <c r="K273" s="174"/>
      <c r="L273" s="174"/>
    </row>
    <row r="274" spans="11:12">
      <c r="K274" s="174"/>
      <c r="L274" s="174"/>
    </row>
    <row r="275" spans="11:12">
      <c r="K275" s="174"/>
      <c r="L275" s="174"/>
    </row>
    <row r="276" spans="11:12">
      <c r="K276" s="174"/>
      <c r="L276" s="174"/>
    </row>
    <row r="277" spans="11:12">
      <c r="K277" s="174"/>
      <c r="L277" s="174"/>
    </row>
    <row r="278" spans="11:12">
      <c r="K278" s="174"/>
      <c r="L278" s="174"/>
    </row>
    <row r="279" spans="11:12">
      <c r="K279" s="174"/>
      <c r="L279" s="174"/>
    </row>
    <row r="280" spans="11:12">
      <c r="K280" s="174"/>
      <c r="L280" s="174"/>
    </row>
    <row r="281" spans="11:12">
      <c r="K281" s="174"/>
      <c r="L281" s="174"/>
    </row>
    <row r="282" spans="11:12">
      <c r="K282" s="174"/>
      <c r="L282" s="174"/>
    </row>
    <row r="283" spans="11:12">
      <c r="K283" s="174"/>
      <c r="L283" s="174"/>
    </row>
    <row r="284" spans="11:12">
      <c r="K284" s="174"/>
      <c r="L284" s="174"/>
    </row>
    <row r="285" spans="11:12">
      <c r="K285" s="174"/>
      <c r="L285" s="174"/>
    </row>
    <row r="286" spans="11:12">
      <c r="K286" s="174"/>
      <c r="L286" s="174"/>
    </row>
    <row r="287" spans="11:12">
      <c r="K287" s="174"/>
      <c r="L287" s="174"/>
    </row>
    <row r="288" spans="11:12">
      <c r="K288" s="174"/>
      <c r="L288" s="174"/>
    </row>
    <row r="289" spans="11:12">
      <c r="K289" s="174"/>
      <c r="L289" s="174"/>
    </row>
    <row r="290" spans="11:12">
      <c r="K290" s="174"/>
      <c r="L290" s="174"/>
    </row>
    <row r="291" spans="11:12">
      <c r="K291" s="174"/>
      <c r="L291" s="174"/>
    </row>
    <row r="292" spans="11:12">
      <c r="K292" s="174"/>
      <c r="L292" s="174"/>
    </row>
    <row r="293" spans="11:12">
      <c r="K293" s="174"/>
      <c r="L293" s="174"/>
    </row>
    <row r="294" spans="11:12">
      <c r="K294" s="174"/>
      <c r="L294" s="174"/>
    </row>
    <row r="295" spans="11:12">
      <c r="K295" s="174"/>
      <c r="L295" s="174"/>
    </row>
    <row r="296" spans="11:12">
      <c r="K296" s="174"/>
      <c r="L296" s="174"/>
    </row>
    <row r="297" spans="11:12">
      <c r="K297" s="174"/>
      <c r="L297" s="174"/>
    </row>
    <row r="298" spans="11:12">
      <c r="K298" s="174"/>
      <c r="L298" s="174"/>
    </row>
    <row r="299" spans="11:12">
      <c r="K299" s="174"/>
      <c r="L299" s="174"/>
    </row>
    <row r="300" spans="11:12">
      <c r="K300" s="174"/>
      <c r="L300" s="174"/>
    </row>
    <row r="301" spans="11:12">
      <c r="K301" s="174"/>
      <c r="L301" s="174"/>
    </row>
    <row r="302" spans="11:12">
      <c r="K302" s="174"/>
      <c r="L302" s="174"/>
    </row>
    <row r="303" spans="11:12">
      <c r="K303" s="174"/>
      <c r="L303" s="174"/>
    </row>
    <row r="304" spans="11:12">
      <c r="K304" s="174"/>
      <c r="L304" s="174"/>
    </row>
    <row r="305" spans="11:12">
      <c r="K305" s="174"/>
      <c r="L305" s="174"/>
    </row>
    <row r="306" spans="11:12">
      <c r="K306" s="174"/>
      <c r="L306" s="174"/>
    </row>
    <row r="307" spans="11:12">
      <c r="K307" s="174"/>
      <c r="L307" s="174"/>
    </row>
    <row r="308" spans="11:12">
      <c r="K308" s="174"/>
      <c r="L308" s="174"/>
    </row>
    <row r="309" spans="11:12">
      <c r="K309" s="174"/>
      <c r="L309" s="174"/>
    </row>
    <row r="310" spans="11:12">
      <c r="K310" s="174"/>
      <c r="L310" s="174"/>
    </row>
    <row r="311" spans="11:12">
      <c r="K311" s="174"/>
      <c r="L311" s="174"/>
    </row>
    <row r="312" spans="11:12">
      <c r="K312" s="174"/>
      <c r="L312" s="174"/>
    </row>
    <row r="313" spans="11:12">
      <c r="K313" s="174"/>
      <c r="L313" s="174"/>
    </row>
    <row r="314" spans="11:12">
      <c r="K314" s="174"/>
      <c r="L314" s="174"/>
    </row>
    <row r="315" spans="11:12">
      <c r="K315" s="174"/>
      <c r="L315" s="174"/>
    </row>
    <row r="316" spans="11:12">
      <c r="K316" s="174"/>
      <c r="L316" s="174"/>
    </row>
    <row r="317" spans="11:12">
      <c r="K317" s="174"/>
      <c r="L317" s="174"/>
    </row>
    <row r="318" spans="11:12">
      <c r="K318" s="174"/>
      <c r="L318" s="174"/>
    </row>
    <row r="319" spans="11:12">
      <c r="K319" s="174"/>
      <c r="L319" s="174"/>
    </row>
    <row r="320" spans="11:12">
      <c r="K320" s="174"/>
      <c r="L320" s="174"/>
    </row>
    <row r="321" spans="11:12">
      <c r="K321" s="174"/>
      <c r="L321" s="174"/>
    </row>
    <row r="322" spans="11:12">
      <c r="K322" s="174"/>
      <c r="L322" s="174"/>
    </row>
    <row r="323" spans="11:12">
      <c r="K323" s="174"/>
      <c r="L323" s="174"/>
    </row>
    <row r="324" spans="11:12">
      <c r="K324" s="174"/>
      <c r="L324" s="174"/>
    </row>
    <row r="325" spans="11:12">
      <c r="K325" s="174"/>
      <c r="L325" s="174"/>
    </row>
    <row r="326" spans="11:12">
      <c r="K326" s="174"/>
      <c r="L326" s="174"/>
    </row>
    <row r="327" spans="11:12">
      <c r="K327" s="174"/>
      <c r="L327" s="174"/>
    </row>
    <row r="328" spans="11:12">
      <c r="K328" s="174"/>
      <c r="L328" s="174"/>
    </row>
    <row r="329" spans="11:12">
      <c r="K329" s="174"/>
      <c r="L329" s="174"/>
    </row>
    <row r="330" spans="11:12">
      <c r="K330" s="174"/>
      <c r="L330" s="174"/>
    </row>
    <row r="331" spans="11:12">
      <c r="K331" s="174"/>
      <c r="L331" s="174"/>
    </row>
    <row r="332" spans="11:12">
      <c r="K332" s="174"/>
      <c r="L332" s="174"/>
    </row>
    <row r="333" spans="11:12">
      <c r="K333" s="174"/>
      <c r="L333" s="174"/>
    </row>
    <row r="334" spans="11:12">
      <c r="K334" s="174"/>
      <c r="L334" s="174"/>
    </row>
    <row r="335" spans="11:12">
      <c r="K335" s="174"/>
      <c r="L335" s="174"/>
    </row>
    <row r="336" spans="11:12">
      <c r="K336" s="174"/>
      <c r="L336" s="174"/>
    </row>
    <row r="337" spans="11:12">
      <c r="K337" s="174"/>
      <c r="L337" s="174"/>
    </row>
    <row r="338" spans="11:12">
      <c r="K338" s="174"/>
      <c r="L338" s="174"/>
    </row>
    <row r="339" spans="11:12">
      <c r="K339" s="174"/>
      <c r="L339" s="174"/>
    </row>
    <row r="340" spans="11:12">
      <c r="K340" s="174"/>
      <c r="L340" s="174"/>
    </row>
    <row r="341" spans="11:12">
      <c r="K341" s="174"/>
      <c r="L341" s="174"/>
    </row>
    <row r="342" spans="11:12">
      <c r="K342" s="174"/>
      <c r="L342" s="174"/>
    </row>
    <row r="343" spans="11:12">
      <c r="K343" s="174"/>
      <c r="L343" s="174"/>
    </row>
    <row r="344" spans="11:12">
      <c r="K344" s="174"/>
      <c r="L344" s="174"/>
    </row>
    <row r="345" spans="11:12">
      <c r="K345" s="174"/>
      <c r="L345" s="174"/>
    </row>
    <row r="346" spans="11:12">
      <c r="K346" s="174"/>
      <c r="L346" s="174"/>
    </row>
    <row r="347" spans="11:12">
      <c r="K347" s="174"/>
      <c r="L347" s="174"/>
    </row>
    <row r="348" spans="11:12">
      <c r="K348" s="174"/>
      <c r="L348" s="174"/>
    </row>
    <row r="349" spans="11:12">
      <c r="K349" s="174"/>
      <c r="L349" s="174"/>
    </row>
    <row r="350" spans="11:12">
      <c r="K350" s="174"/>
      <c r="L350" s="174"/>
    </row>
    <row r="351" spans="11:12">
      <c r="K351" s="174"/>
      <c r="L351" s="174"/>
    </row>
    <row r="352" spans="11:12">
      <c r="K352" s="174"/>
      <c r="L352" s="174"/>
    </row>
    <row r="353" spans="11:12">
      <c r="K353" s="174"/>
      <c r="L353" s="174"/>
    </row>
    <row r="354" spans="11:12">
      <c r="K354" s="174"/>
      <c r="L354" s="174"/>
    </row>
    <row r="355" spans="11:12">
      <c r="K355" s="174"/>
      <c r="L355" s="174"/>
    </row>
    <row r="356" spans="11:12">
      <c r="K356" s="174"/>
      <c r="L356" s="174"/>
    </row>
    <row r="357" spans="11:12">
      <c r="K357" s="174"/>
      <c r="L357" s="174"/>
    </row>
    <row r="358" spans="11:12">
      <c r="K358" s="174"/>
      <c r="L358" s="174"/>
    </row>
    <row r="359" spans="11:12">
      <c r="K359" s="174"/>
      <c r="L359" s="174"/>
    </row>
    <row r="360" spans="11:12">
      <c r="K360" s="174"/>
      <c r="L360" s="174"/>
    </row>
    <row r="361" spans="11:12">
      <c r="K361" s="174"/>
      <c r="L361" s="174"/>
    </row>
    <row r="362" spans="11:12">
      <c r="K362" s="174"/>
      <c r="L362" s="174"/>
    </row>
    <row r="363" spans="11:12">
      <c r="K363" s="174"/>
      <c r="L363" s="174"/>
    </row>
    <row r="364" spans="11:12">
      <c r="K364" s="174"/>
      <c r="L364" s="174"/>
    </row>
    <row r="365" spans="11:12">
      <c r="K365" s="174"/>
      <c r="L365" s="174"/>
    </row>
    <row r="366" spans="11:12">
      <c r="K366" s="174"/>
      <c r="L366" s="174"/>
    </row>
    <row r="367" spans="11:12">
      <c r="K367" s="174"/>
      <c r="L367" s="174"/>
    </row>
    <row r="368" spans="11:12">
      <c r="K368" s="174"/>
      <c r="L368" s="174"/>
    </row>
    <row r="369" spans="11:12">
      <c r="K369" s="174"/>
      <c r="L369" s="174"/>
    </row>
    <row r="370" spans="11:12">
      <c r="K370" s="174"/>
      <c r="L370" s="174"/>
    </row>
    <row r="371" spans="11:12">
      <c r="K371" s="174"/>
      <c r="L371" s="174"/>
    </row>
    <row r="372" spans="11:12">
      <c r="K372" s="174"/>
      <c r="L372" s="174"/>
    </row>
    <row r="373" spans="11:12">
      <c r="K373" s="174"/>
      <c r="L373" s="174"/>
    </row>
    <row r="374" spans="11:12">
      <c r="K374" s="174"/>
      <c r="L374" s="174"/>
    </row>
    <row r="375" spans="11:12">
      <c r="K375" s="174"/>
      <c r="L375" s="174"/>
    </row>
    <row r="376" spans="11:12">
      <c r="K376" s="174"/>
      <c r="L376" s="174"/>
    </row>
    <row r="377" spans="11:12">
      <c r="K377" s="174"/>
      <c r="L377" s="174"/>
    </row>
    <row r="378" spans="11:12">
      <c r="K378" s="174"/>
      <c r="L378" s="174"/>
    </row>
    <row r="379" spans="11:12">
      <c r="K379" s="174"/>
      <c r="L379" s="174"/>
    </row>
    <row r="380" spans="11:12">
      <c r="K380" s="174"/>
      <c r="L380" s="174"/>
    </row>
    <row r="381" spans="11:12">
      <c r="K381" s="174"/>
      <c r="L381" s="174"/>
    </row>
    <row r="382" spans="11:12">
      <c r="K382" s="174"/>
      <c r="L382" s="174"/>
    </row>
    <row r="383" spans="11:12">
      <c r="K383" s="174"/>
      <c r="L383" s="174"/>
    </row>
    <row r="384" spans="11:12">
      <c r="K384" s="174"/>
      <c r="L384" s="174"/>
    </row>
    <row r="385" spans="11:12">
      <c r="K385" s="174"/>
      <c r="L385" s="174"/>
    </row>
    <row r="386" spans="11:12">
      <c r="K386" s="174"/>
      <c r="L386" s="174"/>
    </row>
  </sheetData>
  <mergeCells count="11">
    <mergeCell ref="A1:M1"/>
    <mergeCell ref="E2:H2"/>
    <mergeCell ref="E4:H4"/>
    <mergeCell ref="A9:L9"/>
    <mergeCell ref="C2:C3"/>
    <mergeCell ref="C4:C5"/>
    <mergeCell ref="L4:L5"/>
    <mergeCell ref="M4:M5"/>
    <mergeCell ref="A2:B3"/>
    <mergeCell ref="A4:B5"/>
    <mergeCell ref="J4:K5"/>
  </mergeCells>
  <pageMargins left="0.7" right="0.7" top="0.75" bottom="0.75" header="0.3" footer="0.3"/>
  <pageSetup scale="35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71"/>
  <sheetViews>
    <sheetView tabSelected="1" topLeftCell="B1" zoomScale="70" zoomScaleNormal="70" zoomScaleSheetLayoutView="40" workbookViewId="0">
      <pane ySplit="8" topLeftCell="A9" activePane="bottomLeft" state="frozen"/>
      <selection pane="bottomLeft" activeCell="N18" sqref="N18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7.5546875" style="6" customWidth="1"/>
    <col min="6" max="6" width="8.33203125" style="7" customWidth="1"/>
    <col min="7" max="7" width="15.5546875" style="8" customWidth="1"/>
    <col min="8" max="8" width="9.109375" style="7" customWidth="1"/>
    <col min="9" max="9" width="6.77734375" style="4" customWidth="1"/>
    <col min="10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212" t="s">
        <v>38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25">
      <c r="A2" s="13"/>
      <c r="G2" s="14"/>
      <c r="J2" s="62"/>
      <c r="K2" s="62"/>
      <c r="L2" s="62"/>
      <c r="M2" s="62"/>
      <c r="N2" s="62"/>
      <c r="Q2" s="87"/>
    </row>
    <row r="3" spans="1:25" ht="20.25">
      <c r="B3" s="15"/>
      <c r="C3" s="15"/>
      <c r="D3" s="16" t="s">
        <v>39</v>
      </c>
      <c r="E3" s="17"/>
      <c r="G3" s="14"/>
      <c r="J3" s="62"/>
      <c r="K3" s="62"/>
      <c r="L3" s="63"/>
      <c r="M3" s="63"/>
      <c r="N3" s="63"/>
      <c r="O3" s="15"/>
      <c r="P3" s="15"/>
      <c r="Q3" s="87"/>
    </row>
    <row r="4" spans="1:25" ht="20.25">
      <c r="B4" s="15"/>
      <c r="C4" s="15"/>
      <c r="D4" s="16" t="s">
        <v>40</v>
      </c>
      <c r="E4" s="18" t="s">
        <v>124</v>
      </c>
      <c r="G4" s="14"/>
      <c r="J4" s="62"/>
      <c r="K4" s="62"/>
      <c r="L4" s="64"/>
      <c r="M4" s="64"/>
      <c r="N4" s="64"/>
      <c r="O4" s="65"/>
      <c r="P4" s="65"/>
      <c r="Q4" s="87"/>
    </row>
    <row r="5" spans="1:25" ht="37.5" customHeight="1">
      <c r="B5" s="15"/>
      <c r="C5" s="15"/>
      <c r="D5" s="19" t="s">
        <v>41</v>
      </c>
      <c r="E5" s="20"/>
      <c r="G5" s="14"/>
      <c r="J5" s="62"/>
      <c r="K5" s="62"/>
      <c r="L5" s="64"/>
      <c r="M5" s="64"/>
      <c r="N5" s="64"/>
      <c r="O5" s="65"/>
      <c r="P5" s="65"/>
      <c r="Q5" s="87"/>
    </row>
    <row r="6" spans="1:25" ht="19.7" customHeight="1">
      <c r="A6" s="13"/>
      <c r="G6" s="14"/>
      <c r="J6" s="62"/>
      <c r="K6" s="62"/>
      <c r="L6" s="64"/>
      <c r="M6" s="64"/>
      <c r="N6" s="64"/>
      <c r="O6" s="65"/>
      <c r="P6" s="65"/>
      <c r="Q6" s="87"/>
    </row>
    <row r="7" spans="1:25" ht="20.25">
      <c r="A7" s="13"/>
      <c r="G7" s="14"/>
      <c r="J7" s="62"/>
      <c r="K7" s="62"/>
      <c r="L7" s="64"/>
      <c r="M7" s="64"/>
      <c r="N7" s="64"/>
      <c r="O7" s="65"/>
      <c r="P7" s="65"/>
      <c r="Q7" s="88"/>
    </row>
    <row r="8" spans="1:25" s="2" customFormat="1" ht="30.6" customHeight="1">
      <c r="A8" s="21" t="s">
        <v>42</v>
      </c>
      <c r="B8" s="22" t="s">
        <v>43</v>
      </c>
      <c r="C8" s="22" t="s">
        <v>44</v>
      </c>
      <c r="D8" s="22" t="s">
        <v>45</v>
      </c>
      <c r="E8" s="23" t="s">
        <v>7</v>
      </c>
      <c r="F8" s="23" t="s">
        <v>46</v>
      </c>
      <c r="G8" s="24" t="s">
        <v>47</v>
      </c>
      <c r="H8" s="23" t="s">
        <v>48</v>
      </c>
      <c r="I8" s="22" t="s">
        <v>49</v>
      </c>
      <c r="J8" s="66" t="s">
        <v>50</v>
      </c>
      <c r="K8" s="67" t="s">
        <v>51</v>
      </c>
      <c r="L8" s="66" t="s">
        <v>52</v>
      </c>
      <c r="M8" s="67" t="s">
        <v>53</v>
      </c>
      <c r="N8" s="67" t="s">
        <v>54</v>
      </c>
      <c r="O8" s="23" t="s">
        <v>55</v>
      </c>
      <c r="P8" s="68" t="s">
        <v>56</v>
      </c>
      <c r="Q8" s="89" t="s">
        <v>57</v>
      </c>
      <c r="R8" s="90"/>
      <c r="S8" s="90"/>
      <c r="T8" s="90"/>
      <c r="U8" s="90"/>
      <c r="V8" s="90"/>
      <c r="W8" s="90"/>
      <c r="X8" s="90"/>
      <c r="Y8" s="90"/>
    </row>
    <row r="9" spans="1:25" s="3" customFormat="1" ht="15.95" customHeight="1">
      <c r="A9" s="25"/>
      <c r="B9" s="26"/>
      <c r="C9" s="26"/>
      <c r="D9" s="27" t="s">
        <v>58</v>
      </c>
      <c r="E9" s="28" t="s">
        <v>59</v>
      </c>
      <c r="F9" s="26"/>
      <c r="G9" s="29"/>
      <c r="H9" s="30"/>
      <c r="I9" s="30"/>
      <c r="J9" s="69"/>
      <c r="K9" s="69"/>
      <c r="L9" s="69"/>
      <c r="M9" s="69"/>
      <c r="N9" s="69"/>
      <c r="O9" s="30"/>
      <c r="P9" s="70"/>
      <c r="Q9" s="91">
        <f>SUM(O10:O24)</f>
        <v>10000</v>
      </c>
      <c r="R9" s="92" t="s">
        <v>60</v>
      </c>
    </row>
    <row r="10" spans="1:25" s="3" customFormat="1">
      <c r="A10" s="31"/>
      <c r="B10" s="32"/>
      <c r="C10" s="32"/>
      <c r="D10" s="33"/>
      <c r="E10" s="34"/>
      <c r="F10" s="35"/>
      <c r="G10" s="36"/>
      <c r="H10" s="37"/>
      <c r="I10" s="71"/>
      <c r="J10" s="72"/>
      <c r="K10" s="72"/>
      <c r="L10" s="72"/>
      <c r="M10" s="72"/>
      <c r="N10" s="72"/>
      <c r="O10" s="73"/>
      <c r="P10" s="74"/>
      <c r="Q10" s="93"/>
      <c r="R10" s="92"/>
    </row>
    <row r="11" spans="1:25" s="3" customFormat="1">
      <c r="A11" s="31" t="str">
        <f>IF(I11&lt;&gt;"",1+MAX($A9:A$9),"")</f>
        <v/>
      </c>
      <c r="B11" s="32"/>
      <c r="C11" s="32"/>
      <c r="D11" s="33"/>
      <c r="E11" s="38" t="s">
        <v>61</v>
      </c>
      <c r="F11" s="35"/>
      <c r="G11" s="36"/>
      <c r="H11" s="37"/>
      <c r="I11" s="71"/>
      <c r="J11" s="72"/>
      <c r="K11" s="72"/>
      <c r="L11" s="73" t="str">
        <f t="shared" ref="L11" si="0">IF(F11=0,"",J11*H11)</f>
        <v/>
      </c>
      <c r="M11" s="73" t="str">
        <f t="shared" ref="M11" si="1">IF(F11=0,"",K11*H11)</f>
        <v/>
      </c>
      <c r="N11" s="73"/>
      <c r="O11" s="73" t="str">
        <f t="shared" ref="O11" si="2">IF(F11=0,"",L11+M11)</f>
        <v/>
      </c>
      <c r="P11" s="74"/>
      <c r="Q11" s="93"/>
      <c r="R11" s="92"/>
    </row>
    <row r="12" spans="1:25" s="3" customFormat="1">
      <c r="A12" s="31">
        <f>IF(I12&lt;&gt;"",1+MAX($A$9:A11),"")</f>
        <v>1</v>
      </c>
      <c r="B12" s="32"/>
      <c r="C12" s="32"/>
      <c r="D12" s="33"/>
      <c r="E12" s="39" t="s">
        <v>62</v>
      </c>
      <c r="F12" s="35">
        <v>1</v>
      </c>
      <c r="G12" s="36">
        <v>0</v>
      </c>
      <c r="H12" s="37">
        <f>(1+G12)*F12</f>
        <v>1</v>
      </c>
      <c r="I12" s="71" t="s">
        <v>63</v>
      </c>
      <c r="J12" s="72">
        <v>0</v>
      </c>
      <c r="K12" s="72">
        <f t="shared" ref="K12:K24" si="3">J12*H12</f>
        <v>0</v>
      </c>
      <c r="L12" s="73">
        <f t="shared" ref="L12:L15" si="4">IF(F12=0,"",J12*H12)</f>
        <v>0</v>
      </c>
      <c r="M12" s="73">
        <f t="shared" ref="M12:M15" si="5">IF(F12=0,"",K12*H12)</f>
        <v>0</v>
      </c>
      <c r="N12" s="73"/>
      <c r="O12" s="73">
        <f t="shared" ref="O12:O15" si="6">IF(F12=0,"",L12+M12)</f>
        <v>0</v>
      </c>
      <c r="P12" s="74"/>
      <c r="Q12" s="93"/>
      <c r="R12" s="92"/>
    </row>
    <row r="13" spans="1:25" s="3" customFormat="1">
      <c r="A13" s="31">
        <f>IF(I13&lt;&gt;"",1+MAX($A$9:A12),"")</f>
        <v>2</v>
      </c>
      <c r="B13" s="32"/>
      <c r="C13" s="32"/>
      <c r="D13" s="33"/>
      <c r="E13" s="39" t="s">
        <v>64</v>
      </c>
      <c r="F13" s="35">
        <v>1</v>
      </c>
      <c r="G13" s="36">
        <v>0</v>
      </c>
      <c r="H13" s="37">
        <f>(1+G13)*F13</f>
        <v>1</v>
      </c>
      <c r="I13" s="71" t="s">
        <v>63</v>
      </c>
      <c r="J13" s="72">
        <v>0</v>
      </c>
      <c r="K13" s="72">
        <f t="shared" si="3"/>
        <v>0</v>
      </c>
      <c r="L13" s="73">
        <f t="shared" si="4"/>
        <v>0</v>
      </c>
      <c r="M13" s="73">
        <f t="shared" si="5"/>
        <v>0</v>
      </c>
      <c r="N13" s="73"/>
      <c r="O13" s="73">
        <f t="shared" si="6"/>
        <v>0</v>
      </c>
      <c r="P13" s="74"/>
      <c r="Q13" s="93"/>
      <c r="R13" s="92"/>
    </row>
    <row r="14" spans="1:25" s="3" customFormat="1">
      <c r="A14" s="31" t="str">
        <f>IF(I14&lt;&gt;"",1+MAX($A$9:A13),"")</f>
        <v/>
      </c>
      <c r="B14" s="32"/>
      <c r="C14" s="32"/>
      <c r="D14" s="33"/>
      <c r="E14" s="38" t="s">
        <v>65</v>
      </c>
      <c r="F14" s="35"/>
      <c r="G14" s="36"/>
      <c r="H14" s="37"/>
      <c r="I14" s="71"/>
      <c r="J14" s="72"/>
      <c r="K14" s="72"/>
      <c r="L14" s="73" t="str">
        <f t="shared" si="4"/>
        <v/>
      </c>
      <c r="M14" s="73" t="str">
        <f t="shared" si="5"/>
        <v/>
      </c>
      <c r="N14" s="73"/>
      <c r="O14" s="73" t="str">
        <f t="shared" si="6"/>
        <v/>
      </c>
      <c r="P14" s="74"/>
      <c r="Q14" s="93"/>
      <c r="R14" s="92"/>
    </row>
    <row r="15" spans="1:25" s="3" customFormat="1">
      <c r="A15" s="31">
        <f>IF(I15&lt;&gt;"",1+MAX($A$9:A14),"")</f>
        <v>3</v>
      </c>
      <c r="B15" s="32"/>
      <c r="C15" s="32"/>
      <c r="D15" s="33"/>
      <c r="E15" s="40" t="s">
        <v>66</v>
      </c>
      <c r="F15" s="35">
        <v>1</v>
      </c>
      <c r="G15" s="36">
        <v>0</v>
      </c>
      <c r="H15" s="37">
        <f t="shared" ref="H15:H24" si="7">(1+G15)*F15</f>
        <v>1</v>
      </c>
      <c r="I15" s="71" t="s">
        <v>63</v>
      </c>
      <c r="J15" s="72">
        <v>0</v>
      </c>
      <c r="K15" s="72">
        <f t="shared" si="3"/>
        <v>0</v>
      </c>
      <c r="L15" s="73">
        <f t="shared" si="4"/>
        <v>0</v>
      </c>
      <c r="M15" s="73">
        <f t="shared" si="5"/>
        <v>0</v>
      </c>
      <c r="N15" s="73"/>
      <c r="O15" s="73">
        <f t="shared" si="6"/>
        <v>0</v>
      </c>
      <c r="P15" s="74">
        <f>O15+K15</f>
        <v>0</v>
      </c>
      <c r="Q15" s="93"/>
      <c r="R15" s="92"/>
    </row>
    <row r="16" spans="1:25" s="3" customFormat="1">
      <c r="A16" s="31">
        <f>IF(I16&lt;&gt;"",1+MAX($A$9:A15),"")</f>
        <v>4</v>
      </c>
      <c r="B16" s="32"/>
      <c r="C16" s="32"/>
      <c r="D16" s="33"/>
      <c r="E16" s="40" t="s">
        <v>67</v>
      </c>
      <c r="F16" s="35">
        <v>1</v>
      </c>
      <c r="G16" s="36">
        <v>0</v>
      </c>
      <c r="H16" s="37">
        <f t="shared" si="7"/>
        <v>1</v>
      </c>
      <c r="I16" s="71" t="s">
        <v>63</v>
      </c>
      <c r="J16" s="72">
        <v>0</v>
      </c>
      <c r="K16" s="72">
        <f t="shared" si="3"/>
        <v>0</v>
      </c>
      <c r="L16" s="73">
        <f t="shared" ref="L16:L24" si="8">IF(F16=0,"",J16*H16)</f>
        <v>0</v>
      </c>
      <c r="M16" s="73">
        <f t="shared" ref="M16:M24" si="9">IF(F16=0,"",K16*H16)</f>
        <v>0</v>
      </c>
      <c r="N16" s="73"/>
      <c r="O16" s="73">
        <f t="shared" ref="O16:O24" si="10">IF(F16=0,"",L16+M16)</f>
        <v>0</v>
      </c>
      <c r="P16" s="74">
        <f t="shared" ref="P16:P24" si="11">O16+K16</f>
        <v>0</v>
      </c>
      <c r="Q16" s="93"/>
      <c r="R16" s="92"/>
    </row>
    <row r="17" spans="1:18" s="3" customFormat="1">
      <c r="A17" s="31">
        <f>IF(I17&lt;&gt;"",1+MAX($A$9:A16),"")</f>
        <v>5</v>
      </c>
      <c r="B17" s="32"/>
      <c r="C17" s="32"/>
      <c r="D17" s="33"/>
      <c r="E17" s="40" t="s">
        <v>68</v>
      </c>
      <c r="F17" s="35">
        <v>1</v>
      </c>
      <c r="G17" s="36">
        <v>0</v>
      </c>
      <c r="H17" s="37">
        <f t="shared" si="7"/>
        <v>1</v>
      </c>
      <c r="I17" s="71" t="s">
        <v>63</v>
      </c>
      <c r="J17" s="72">
        <v>0</v>
      </c>
      <c r="K17" s="72">
        <f t="shared" si="3"/>
        <v>0</v>
      </c>
      <c r="L17" s="73">
        <f t="shared" si="8"/>
        <v>0</v>
      </c>
      <c r="M17" s="73">
        <f t="shared" si="9"/>
        <v>0</v>
      </c>
      <c r="N17" s="73"/>
      <c r="O17" s="73">
        <f t="shared" si="10"/>
        <v>0</v>
      </c>
      <c r="P17" s="74">
        <f t="shared" si="11"/>
        <v>0</v>
      </c>
      <c r="Q17" s="93"/>
      <c r="R17" s="92"/>
    </row>
    <row r="18" spans="1:18" s="3" customFormat="1">
      <c r="A18" s="31">
        <f>IF(I18&lt;&gt;"",1+MAX($A$9:A17),"")</f>
        <v>6</v>
      </c>
      <c r="B18" s="32"/>
      <c r="C18" s="32"/>
      <c r="D18" s="33"/>
      <c r="E18" s="40" t="s">
        <v>69</v>
      </c>
      <c r="F18" s="35">
        <v>1</v>
      </c>
      <c r="G18" s="36">
        <v>0</v>
      </c>
      <c r="H18" s="37">
        <f t="shared" si="7"/>
        <v>1</v>
      </c>
      <c r="I18" s="71" t="s">
        <v>63</v>
      </c>
      <c r="J18" s="72">
        <v>0</v>
      </c>
      <c r="K18" s="72">
        <f t="shared" si="3"/>
        <v>0</v>
      </c>
      <c r="L18" s="73">
        <f t="shared" si="8"/>
        <v>0</v>
      </c>
      <c r="M18" s="73">
        <f t="shared" si="9"/>
        <v>0</v>
      </c>
      <c r="N18" s="73"/>
      <c r="O18" s="73">
        <f t="shared" si="10"/>
        <v>0</v>
      </c>
      <c r="P18" s="74">
        <f t="shared" si="11"/>
        <v>0</v>
      </c>
      <c r="Q18" s="93"/>
      <c r="R18" s="92"/>
    </row>
    <row r="19" spans="1:18" s="3" customFormat="1">
      <c r="A19" s="31">
        <f>IF(I19&lt;&gt;"",1+MAX($A$9:A18),"")</f>
        <v>7</v>
      </c>
      <c r="B19" s="32"/>
      <c r="C19" s="32"/>
      <c r="D19" s="33"/>
      <c r="E19" s="40" t="s">
        <v>70</v>
      </c>
      <c r="F19" s="35">
        <v>1</v>
      </c>
      <c r="G19" s="36">
        <v>0</v>
      </c>
      <c r="H19" s="37">
        <f t="shared" si="7"/>
        <v>1</v>
      </c>
      <c r="I19" s="71" t="s">
        <v>63</v>
      </c>
      <c r="J19" s="72">
        <v>0</v>
      </c>
      <c r="K19" s="72">
        <f t="shared" si="3"/>
        <v>0</v>
      </c>
      <c r="L19" s="73">
        <f t="shared" si="8"/>
        <v>0</v>
      </c>
      <c r="M19" s="73">
        <f t="shared" si="9"/>
        <v>0</v>
      </c>
      <c r="N19" s="73"/>
      <c r="O19" s="73">
        <f t="shared" si="10"/>
        <v>0</v>
      </c>
      <c r="P19" s="74">
        <f t="shared" si="11"/>
        <v>0</v>
      </c>
      <c r="Q19" s="93"/>
      <c r="R19" s="92"/>
    </row>
    <row r="20" spans="1:18" s="3" customFormat="1">
      <c r="A20" s="31">
        <f>IF(I20&lt;&gt;"",1+MAX($A$9:A19),"")</f>
        <v>8</v>
      </c>
      <c r="B20" s="32"/>
      <c r="C20" s="32"/>
      <c r="D20" s="33"/>
      <c r="E20" s="40" t="s">
        <v>71</v>
      </c>
      <c r="F20" s="35">
        <v>1</v>
      </c>
      <c r="G20" s="36">
        <v>0</v>
      </c>
      <c r="H20" s="37">
        <f t="shared" si="7"/>
        <v>1</v>
      </c>
      <c r="I20" s="71" t="s">
        <v>63</v>
      </c>
      <c r="J20" s="72">
        <v>0</v>
      </c>
      <c r="K20" s="72">
        <f t="shared" si="3"/>
        <v>0</v>
      </c>
      <c r="L20" s="73">
        <f t="shared" si="8"/>
        <v>0</v>
      </c>
      <c r="M20" s="73">
        <f t="shared" si="9"/>
        <v>0</v>
      </c>
      <c r="N20" s="73"/>
      <c r="O20" s="73">
        <f t="shared" si="10"/>
        <v>0</v>
      </c>
      <c r="P20" s="74">
        <f t="shared" si="11"/>
        <v>0</v>
      </c>
      <c r="Q20" s="93"/>
      <c r="R20" s="92"/>
    </row>
    <row r="21" spans="1:18" s="3" customFormat="1">
      <c r="A21" s="31">
        <f>IF(I21&lt;&gt;"",1+MAX($A$9:A20),"")</f>
        <v>9</v>
      </c>
      <c r="B21" s="32"/>
      <c r="C21" s="32"/>
      <c r="D21" s="33"/>
      <c r="E21" s="40" t="s">
        <v>72</v>
      </c>
      <c r="F21" s="35">
        <v>1</v>
      </c>
      <c r="G21" s="36">
        <v>0</v>
      </c>
      <c r="H21" s="37">
        <f t="shared" si="7"/>
        <v>1</v>
      </c>
      <c r="I21" s="71" t="s">
        <v>63</v>
      </c>
      <c r="J21" s="72">
        <v>0</v>
      </c>
      <c r="K21" s="72">
        <f t="shared" si="3"/>
        <v>0</v>
      </c>
      <c r="L21" s="73">
        <f t="shared" si="8"/>
        <v>0</v>
      </c>
      <c r="M21" s="73">
        <f t="shared" si="9"/>
        <v>0</v>
      </c>
      <c r="N21" s="73"/>
      <c r="O21" s="73">
        <f t="shared" si="10"/>
        <v>0</v>
      </c>
      <c r="P21" s="74">
        <f t="shared" si="11"/>
        <v>0</v>
      </c>
      <c r="Q21" s="93"/>
      <c r="R21" s="92"/>
    </row>
    <row r="22" spans="1:18" s="3" customFormat="1">
      <c r="A22" s="31">
        <f>IF(I22&lt;&gt;"",1+MAX($A$9:A21),"")</f>
        <v>10</v>
      </c>
      <c r="B22" s="32"/>
      <c r="C22" s="32"/>
      <c r="D22" s="33"/>
      <c r="E22" s="40" t="s">
        <v>73</v>
      </c>
      <c r="F22" s="35">
        <v>1</v>
      </c>
      <c r="G22" s="36">
        <v>0</v>
      </c>
      <c r="H22" s="37">
        <f t="shared" si="7"/>
        <v>1</v>
      </c>
      <c r="I22" s="71" t="s">
        <v>63</v>
      </c>
      <c r="J22" s="72">
        <v>0</v>
      </c>
      <c r="K22" s="72">
        <f t="shared" si="3"/>
        <v>0</v>
      </c>
      <c r="L22" s="73">
        <f t="shared" si="8"/>
        <v>0</v>
      </c>
      <c r="M22" s="73">
        <f t="shared" si="9"/>
        <v>0</v>
      </c>
      <c r="N22" s="73"/>
      <c r="O22" s="73">
        <f t="shared" si="10"/>
        <v>0</v>
      </c>
      <c r="P22" s="74">
        <f t="shared" si="11"/>
        <v>0</v>
      </c>
      <c r="Q22" s="93"/>
      <c r="R22" s="92"/>
    </row>
    <row r="23" spans="1:18" s="3" customFormat="1">
      <c r="A23" s="31">
        <f>IF(I23&lt;&gt;"",1+MAX($A$9:A22),"")</f>
        <v>11</v>
      </c>
      <c r="B23" s="32"/>
      <c r="C23" s="32"/>
      <c r="D23" s="33"/>
      <c r="E23" s="40" t="s">
        <v>74</v>
      </c>
      <c r="F23" s="35">
        <v>1</v>
      </c>
      <c r="G23" s="36">
        <v>0</v>
      </c>
      <c r="H23" s="37">
        <f t="shared" si="7"/>
        <v>1</v>
      </c>
      <c r="I23" s="71" t="s">
        <v>63</v>
      </c>
      <c r="J23" s="72">
        <v>0</v>
      </c>
      <c r="K23" s="72">
        <f t="shared" si="3"/>
        <v>0</v>
      </c>
      <c r="L23" s="73">
        <f t="shared" si="8"/>
        <v>0</v>
      </c>
      <c r="M23" s="73">
        <f t="shared" si="9"/>
        <v>0</v>
      </c>
      <c r="N23" s="73"/>
      <c r="O23" s="73">
        <v>10000</v>
      </c>
      <c r="P23" s="74">
        <f t="shared" si="11"/>
        <v>10000</v>
      </c>
      <c r="Q23" s="93"/>
      <c r="R23" s="92"/>
    </row>
    <row r="24" spans="1:18" s="3" customFormat="1">
      <c r="A24" s="31">
        <f>IF(I24&lt;&gt;"",1+MAX($A$9:A23),"")</f>
        <v>12</v>
      </c>
      <c r="B24" s="32"/>
      <c r="C24" s="32"/>
      <c r="D24" s="33"/>
      <c r="E24" s="40" t="s">
        <v>75</v>
      </c>
      <c r="F24" s="35">
        <v>1</v>
      </c>
      <c r="G24" s="36">
        <v>0</v>
      </c>
      <c r="H24" s="37">
        <f t="shared" si="7"/>
        <v>1</v>
      </c>
      <c r="I24" s="71" t="s">
        <v>63</v>
      </c>
      <c r="J24" s="72">
        <v>0</v>
      </c>
      <c r="K24" s="72">
        <f t="shared" si="3"/>
        <v>0</v>
      </c>
      <c r="L24" s="73">
        <f t="shared" si="8"/>
        <v>0</v>
      </c>
      <c r="M24" s="73">
        <f t="shared" si="9"/>
        <v>0</v>
      </c>
      <c r="N24" s="73"/>
      <c r="O24" s="73">
        <f t="shared" si="10"/>
        <v>0</v>
      </c>
      <c r="P24" s="74">
        <f t="shared" si="11"/>
        <v>0</v>
      </c>
      <c r="Q24" s="93"/>
      <c r="R24" s="92"/>
    </row>
    <row r="25" spans="1:18" s="3" customFormat="1">
      <c r="A25" s="31" t="str">
        <f>IF(I25&lt;&gt;"",1+MAX($A$9:A24),"")</f>
        <v/>
      </c>
      <c r="B25" s="32"/>
      <c r="C25" s="32"/>
      <c r="D25" s="33"/>
      <c r="E25" s="40"/>
      <c r="F25" s="35"/>
      <c r="G25" s="36"/>
      <c r="H25" s="37"/>
      <c r="I25" s="71"/>
      <c r="J25" s="72"/>
      <c r="K25" s="72"/>
      <c r="L25" s="73"/>
      <c r="M25" s="73"/>
      <c r="N25" s="73"/>
      <c r="O25" s="73"/>
      <c r="P25" s="74"/>
      <c r="Q25" s="93"/>
      <c r="R25" s="92"/>
    </row>
    <row r="26" spans="1:18" s="3" customFormat="1" ht="18" customHeight="1">
      <c r="A26" s="25" t="str">
        <f>IF(I26&lt;&gt;"",1+MAX($A$9:A25),"")</f>
        <v/>
      </c>
      <c r="B26" s="26"/>
      <c r="C26" s="26"/>
      <c r="D26" s="27" t="s">
        <v>76</v>
      </c>
      <c r="E26" s="28" t="s">
        <v>77</v>
      </c>
      <c r="F26" s="26"/>
      <c r="G26" s="41"/>
      <c r="H26" s="42"/>
      <c r="I26" s="26"/>
      <c r="J26" s="69"/>
      <c r="K26" s="69"/>
      <c r="L26" s="69"/>
      <c r="M26" s="69"/>
      <c r="N26" s="75">
        <v>65</v>
      </c>
      <c r="O26" s="76"/>
      <c r="P26" s="77"/>
      <c r="Q26" s="91">
        <f>SUM(P27:P62)</f>
        <v>126810.5814785</v>
      </c>
      <c r="R26" s="92"/>
    </row>
    <row r="27" spans="1:18" s="3" customFormat="1">
      <c r="A27" s="31" t="str">
        <f>IF(I27&lt;&gt;"",1+MAX($A$9:A26),"")</f>
        <v/>
      </c>
      <c r="B27" s="32"/>
      <c r="C27" s="32"/>
      <c r="D27" s="33"/>
      <c r="E27" s="38" t="s">
        <v>78</v>
      </c>
      <c r="F27" s="43"/>
      <c r="G27" s="43"/>
      <c r="H27" s="43"/>
      <c r="I27" s="78"/>
      <c r="J27" s="72"/>
      <c r="K27" s="72"/>
      <c r="L27" s="73" t="str">
        <f t="shared" ref="L27" si="12">IF(F27=0,"",J27*H27)</f>
        <v/>
      </c>
      <c r="M27" s="73" t="str">
        <f t="shared" ref="M27" si="13">IF(F27=0,"",K27*H27)</f>
        <v/>
      </c>
      <c r="N27" s="73"/>
      <c r="O27" s="73" t="str">
        <f t="shared" ref="O27" si="14">IF(F27=0,"",L27+M27)</f>
        <v/>
      </c>
      <c r="P27" s="74"/>
      <c r="Q27" s="93"/>
      <c r="R27" s="92"/>
    </row>
    <row r="28" spans="1:18" s="3" customFormat="1" ht="63">
      <c r="A28" s="31">
        <f>IF(I28&lt;&gt;"",1+MAX($A$9:A27),"")</f>
        <v>13</v>
      </c>
      <c r="B28" s="32"/>
      <c r="C28" s="32"/>
      <c r="D28" s="33"/>
      <c r="E28" s="44" t="s">
        <v>79</v>
      </c>
      <c r="F28" s="43">
        <v>4175</v>
      </c>
      <c r="G28" s="36">
        <v>0.1</v>
      </c>
      <c r="H28" s="37">
        <f t="shared" ref="H28:H29" si="15">(1+G28)*F28</f>
        <v>4592.5</v>
      </c>
      <c r="I28" s="78" t="s">
        <v>80</v>
      </c>
      <c r="J28" s="72">
        <v>0.65</v>
      </c>
      <c r="K28" s="72">
        <f t="shared" ref="K28" si="16">J28*H28</f>
        <v>2985.125</v>
      </c>
      <c r="L28" s="79">
        <v>0.02</v>
      </c>
      <c r="M28" s="80">
        <f>L28*H28</f>
        <v>91.85</v>
      </c>
      <c r="N28" s="73">
        <f>N$26</f>
        <v>65</v>
      </c>
      <c r="O28" s="73">
        <f t="shared" ref="O28" si="17">M28*N28</f>
        <v>5970.25</v>
      </c>
      <c r="P28" s="74">
        <f>O28+K28</f>
        <v>8955.375</v>
      </c>
      <c r="Q28" s="93"/>
      <c r="R28" s="92"/>
    </row>
    <row r="29" spans="1:18" s="3" customFormat="1" ht="63">
      <c r="A29" s="31">
        <f>IF(I29&lt;&gt;"",1+MAX($A$9:A28),"")</f>
        <v>14</v>
      </c>
      <c r="B29" s="32"/>
      <c r="C29" s="32"/>
      <c r="D29" s="33"/>
      <c r="E29" s="44" t="s">
        <v>81</v>
      </c>
      <c r="F29" s="45">
        <v>57.08</v>
      </c>
      <c r="G29" s="36">
        <v>0.1</v>
      </c>
      <c r="H29" s="37">
        <f t="shared" si="15"/>
        <v>62.787999999999997</v>
      </c>
      <c r="I29" s="78" t="s">
        <v>80</v>
      </c>
      <c r="J29" s="72">
        <v>1.22</v>
      </c>
      <c r="K29" s="72">
        <f t="shared" ref="K29:K58" si="18">J29*H29</f>
        <v>76.60136</v>
      </c>
      <c r="L29" s="79">
        <v>0.02</v>
      </c>
      <c r="M29" s="80">
        <f t="shared" ref="M29:M58" si="19">L29*H29</f>
        <v>1.25576</v>
      </c>
      <c r="N29" s="73">
        <f t="shared" ref="N29:N62" si="20">N$26</f>
        <v>65</v>
      </c>
      <c r="O29" s="73">
        <f t="shared" ref="O29:O58" si="21">M29*N29</f>
        <v>81.624399999999994</v>
      </c>
      <c r="P29" s="74">
        <f t="shared" ref="P29:P58" si="22">O29+K29</f>
        <v>158.22576000000001</v>
      </c>
      <c r="Q29" s="93"/>
      <c r="R29" s="92"/>
    </row>
    <row r="30" spans="1:18" s="3" customFormat="1" ht="63">
      <c r="A30" s="31">
        <f>IF(I30&lt;&gt;"",1+MAX($A$9:A29),"")</f>
        <v>15</v>
      </c>
      <c r="B30" s="32"/>
      <c r="C30" s="32"/>
      <c r="D30" s="33"/>
      <c r="E30" s="44" t="s">
        <v>82</v>
      </c>
      <c r="F30" s="45">
        <v>482</v>
      </c>
      <c r="G30" s="36">
        <v>0.1</v>
      </c>
      <c r="H30" s="37">
        <f t="shared" ref="H30" si="23">(1+G30)*F30</f>
        <v>530.20000000000005</v>
      </c>
      <c r="I30" s="78" t="s">
        <v>83</v>
      </c>
      <c r="J30" s="72">
        <v>0.87</v>
      </c>
      <c r="K30" s="72">
        <f t="shared" si="18"/>
        <v>461.274</v>
      </c>
      <c r="L30" s="79">
        <v>0.02</v>
      </c>
      <c r="M30" s="80">
        <f t="shared" si="19"/>
        <v>10.603999999999999</v>
      </c>
      <c r="N30" s="73">
        <f t="shared" si="20"/>
        <v>65</v>
      </c>
      <c r="O30" s="73">
        <f t="shared" si="21"/>
        <v>689.26</v>
      </c>
      <c r="P30" s="74">
        <f t="shared" si="22"/>
        <v>1150.5340000000001</v>
      </c>
      <c r="Q30" s="93"/>
      <c r="R30" s="92"/>
    </row>
    <row r="31" spans="1:18" s="3" customFormat="1">
      <c r="A31" s="31" t="str">
        <f>IF(I31&lt;&gt;"",1+MAX($A$9:A30),"")</f>
        <v/>
      </c>
      <c r="B31" s="32"/>
      <c r="C31" s="32"/>
      <c r="D31" s="33"/>
      <c r="E31" s="38" t="s">
        <v>84</v>
      </c>
      <c r="F31" s="45"/>
      <c r="G31" s="43"/>
      <c r="H31" s="43"/>
      <c r="I31" s="78"/>
      <c r="J31" s="72"/>
      <c r="K31" s="72"/>
      <c r="L31" s="79"/>
      <c r="M31" s="80"/>
      <c r="N31" s="73"/>
      <c r="O31" s="73"/>
      <c r="P31" s="74"/>
      <c r="Q31" s="93"/>
      <c r="R31" s="92"/>
    </row>
    <row r="32" spans="1:18" s="3" customFormat="1" ht="63">
      <c r="A32" s="31">
        <f>IF(I32&lt;&gt;"",1+MAX($A$9:A31),"")</f>
        <v>16</v>
      </c>
      <c r="B32" s="32"/>
      <c r="C32" s="32"/>
      <c r="D32" s="33"/>
      <c r="E32" s="44" t="s">
        <v>85</v>
      </c>
      <c r="F32" s="45">
        <v>70</v>
      </c>
      <c r="G32" s="36">
        <v>0.1</v>
      </c>
      <c r="H32" s="37">
        <f t="shared" ref="H32:H33" si="24">(1+G32)*F32</f>
        <v>77</v>
      </c>
      <c r="I32" s="78" t="s">
        <v>80</v>
      </c>
      <c r="J32" s="72">
        <v>1.26</v>
      </c>
      <c r="K32" s="72">
        <f t="shared" si="18"/>
        <v>97.02</v>
      </c>
      <c r="L32" s="79">
        <v>0.03</v>
      </c>
      <c r="M32" s="80">
        <f t="shared" si="19"/>
        <v>2.31</v>
      </c>
      <c r="N32" s="73">
        <f t="shared" si="20"/>
        <v>65</v>
      </c>
      <c r="O32" s="73">
        <f t="shared" si="21"/>
        <v>150.15</v>
      </c>
      <c r="P32" s="74">
        <f t="shared" si="22"/>
        <v>247.17</v>
      </c>
      <c r="Q32" s="93"/>
      <c r="R32" s="92"/>
    </row>
    <row r="33" spans="1:18" s="3" customFormat="1">
      <c r="A33" s="31">
        <f>IF(I33&lt;&gt;"",1+MAX($A$9:A32),"")</f>
        <v>17</v>
      </c>
      <c r="B33" s="32"/>
      <c r="C33" s="32"/>
      <c r="D33" s="33"/>
      <c r="E33" s="40" t="s">
        <v>86</v>
      </c>
      <c r="F33" s="45">
        <v>164</v>
      </c>
      <c r="G33" s="36">
        <v>0.1</v>
      </c>
      <c r="H33" s="37">
        <f t="shared" si="24"/>
        <v>180.4</v>
      </c>
      <c r="I33" s="78" t="s">
        <v>83</v>
      </c>
      <c r="J33" s="72">
        <v>1.26</v>
      </c>
      <c r="K33" s="72">
        <f t="shared" si="18"/>
        <v>227.304</v>
      </c>
      <c r="L33" s="79">
        <v>0.03</v>
      </c>
      <c r="M33" s="80">
        <f t="shared" si="19"/>
        <v>5.4119999999999999</v>
      </c>
      <c r="N33" s="73">
        <f t="shared" si="20"/>
        <v>65</v>
      </c>
      <c r="O33" s="73">
        <f t="shared" si="21"/>
        <v>351.78</v>
      </c>
      <c r="P33" s="74">
        <f t="shared" si="22"/>
        <v>579.08399999999995</v>
      </c>
      <c r="Q33" s="93"/>
      <c r="R33" s="92"/>
    </row>
    <row r="34" spans="1:18" s="3" customFormat="1">
      <c r="A34" s="31" t="str">
        <f>IF(I34&lt;&gt;"",1+MAX($A$9:A33),"")</f>
        <v/>
      </c>
      <c r="B34" s="32"/>
      <c r="C34" s="32"/>
      <c r="D34" s="33"/>
      <c r="E34" s="38" t="s">
        <v>87</v>
      </c>
      <c r="F34" s="45"/>
      <c r="G34" s="43"/>
      <c r="H34" s="43"/>
      <c r="I34" s="78"/>
      <c r="J34" s="72"/>
      <c r="K34" s="72"/>
      <c r="L34" s="79"/>
      <c r="M34" s="80"/>
      <c r="N34" s="73"/>
      <c r="O34" s="73"/>
      <c r="P34" s="74"/>
      <c r="Q34" s="93"/>
      <c r="R34" s="92"/>
    </row>
    <row r="35" spans="1:18" s="3" customFormat="1" ht="47.25">
      <c r="A35" s="31">
        <f>IF(I35&lt;&gt;"",1+MAX($A$9:A34),"")</f>
        <v>18</v>
      </c>
      <c r="B35" s="32"/>
      <c r="C35" s="32"/>
      <c r="D35" s="33"/>
      <c r="E35" s="44" t="s">
        <v>88</v>
      </c>
      <c r="F35" s="45">
        <v>98</v>
      </c>
      <c r="G35" s="36">
        <v>0.1</v>
      </c>
      <c r="H35" s="37">
        <f t="shared" ref="H35:H42" si="25">(1+G35)*F35</f>
        <v>107.8</v>
      </c>
      <c r="I35" s="78" t="s">
        <v>80</v>
      </c>
      <c r="J35" s="72">
        <v>4.54</v>
      </c>
      <c r="K35" s="72">
        <f t="shared" si="18"/>
        <v>489.41199999999998</v>
      </c>
      <c r="L35" s="79">
        <v>3.5000000000000003E-2</v>
      </c>
      <c r="M35" s="80">
        <f t="shared" si="19"/>
        <v>3.7730000000000001</v>
      </c>
      <c r="N35" s="73">
        <f t="shared" si="20"/>
        <v>65</v>
      </c>
      <c r="O35" s="73">
        <f t="shared" si="21"/>
        <v>245.245</v>
      </c>
      <c r="P35" s="74">
        <f t="shared" si="22"/>
        <v>734.65700000000004</v>
      </c>
      <c r="Q35" s="93"/>
      <c r="R35" s="92"/>
    </row>
    <row r="36" spans="1:18" s="3" customFormat="1" ht="47.25">
      <c r="A36" s="31">
        <f>IF(I36&lt;&gt;"",1+MAX($A$9:A35),"")</f>
        <v>19</v>
      </c>
      <c r="B36" s="32"/>
      <c r="C36" s="32"/>
      <c r="D36" s="33"/>
      <c r="E36" s="44" t="s">
        <v>89</v>
      </c>
      <c r="F36" s="45">
        <v>20.09</v>
      </c>
      <c r="G36" s="36">
        <v>0.1</v>
      </c>
      <c r="H36" s="37">
        <f t="shared" si="25"/>
        <v>22.099</v>
      </c>
      <c r="I36" s="78" t="s">
        <v>80</v>
      </c>
      <c r="J36" s="72">
        <v>4.54</v>
      </c>
      <c r="K36" s="72">
        <f t="shared" ref="K36:K42" si="26">J36*H36</f>
        <v>100.32946</v>
      </c>
      <c r="L36" s="79">
        <v>3.5000000000000003E-2</v>
      </c>
      <c r="M36" s="80">
        <f t="shared" si="19"/>
        <v>0.77346499999999996</v>
      </c>
      <c r="N36" s="73">
        <f t="shared" si="20"/>
        <v>65</v>
      </c>
      <c r="O36" s="73">
        <f t="shared" si="21"/>
        <v>50.275224999999999</v>
      </c>
      <c r="P36" s="74">
        <f t="shared" si="22"/>
        <v>150.60468499999999</v>
      </c>
      <c r="Q36" s="93"/>
      <c r="R36" s="92"/>
    </row>
    <row r="37" spans="1:18" s="3" customFormat="1" ht="47.25">
      <c r="A37" s="31">
        <f>IF(I37&lt;&gt;"",1+MAX($A$9:A36),"")</f>
        <v>20</v>
      </c>
      <c r="B37" s="32"/>
      <c r="C37" s="32"/>
      <c r="D37" s="33"/>
      <c r="E37" s="44" t="s">
        <v>90</v>
      </c>
      <c r="F37" s="45">
        <v>271.66000000000003</v>
      </c>
      <c r="G37" s="36">
        <v>0.1</v>
      </c>
      <c r="H37" s="37">
        <f t="shared" si="25"/>
        <v>298.82600000000002</v>
      </c>
      <c r="I37" s="78" t="s">
        <v>80</v>
      </c>
      <c r="J37" s="72">
        <v>3.3</v>
      </c>
      <c r="K37" s="72">
        <f t="shared" si="26"/>
        <v>986.12580000000003</v>
      </c>
      <c r="L37" s="79">
        <v>3.5000000000000003E-2</v>
      </c>
      <c r="M37" s="80">
        <f t="shared" si="19"/>
        <v>10.458909999999999</v>
      </c>
      <c r="N37" s="73">
        <f t="shared" si="20"/>
        <v>65</v>
      </c>
      <c r="O37" s="73">
        <f t="shared" si="21"/>
        <v>679.82915000000003</v>
      </c>
      <c r="P37" s="74">
        <f t="shared" si="22"/>
        <v>1665.9549500000001</v>
      </c>
      <c r="Q37" s="93"/>
      <c r="R37" s="92"/>
    </row>
    <row r="38" spans="1:18" s="3" customFormat="1" ht="47.25">
      <c r="A38" s="31">
        <f>IF(I38&lt;&gt;"",1+MAX($A$9:A37),"")</f>
        <v>21</v>
      </c>
      <c r="B38" s="32"/>
      <c r="C38" s="32"/>
      <c r="D38" s="33"/>
      <c r="E38" s="44" t="s">
        <v>91</v>
      </c>
      <c r="F38" s="45">
        <v>3391.54</v>
      </c>
      <c r="G38" s="36">
        <v>0.1</v>
      </c>
      <c r="H38" s="37">
        <f t="shared" si="25"/>
        <v>3730.694</v>
      </c>
      <c r="I38" s="78" t="s">
        <v>80</v>
      </c>
      <c r="J38" s="72">
        <v>3.3</v>
      </c>
      <c r="K38" s="72">
        <f t="shared" si="26"/>
        <v>12311.290199999999</v>
      </c>
      <c r="L38" s="79">
        <v>3.5000000000000003E-2</v>
      </c>
      <c r="M38" s="80">
        <f t="shared" si="19"/>
        <v>130.57428999999999</v>
      </c>
      <c r="N38" s="73">
        <f t="shared" si="20"/>
        <v>65</v>
      </c>
      <c r="O38" s="73">
        <f t="shared" si="21"/>
        <v>8487.3288499999999</v>
      </c>
      <c r="P38" s="74">
        <f t="shared" si="22"/>
        <v>20798.619050000001</v>
      </c>
      <c r="Q38" s="93"/>
      <c r="R38" s="92"/>
    </row>
    <row r="39" spans="1:18" s="3" customFormat="1" ht="47.25">
      <c r="A39" s="31">
        <f>IF(I39&lt;&gt;"",1+MAX($A$9:A38),"")</f>
        <v>22</v>
      </c>
      <c r="B39" s="32"/>
      <c r="C39" s="32"/>
      <c r="D39" s="33"/>
      <c r="E39" s="44" t="s">
        <v>92</v>
      </c>
      <c r="F39" s="45">
        <v>818</v>
      </c>
      <c r="G39" s="36">
        <v>0.1</v>
      </c>
      <c r="H39" s="37">
        <f t="shared" si="25"/>
        <v>899.8</v>
      </c>
      <c r="I39" s="78" t="s">
        <v>80</v>
      </c>
      <c r="J39" s="72">
        <v>5.4</v>
      </c>
      <c r="K39" s="72">
        <f t="shared" si="26"/>
        <v>4858.92</v>
      </c>
      <c r="L39" s="79">
        <v>3.5000000000000003E-2</v>
      </c>
      <c r="M39" s="80">
        <f t="shared" si="19"/>
        <v>31.492999999999999</v>
      </c>
      <c r="N39" s="73">
        <f t="shared" si="20"/>
        <v>65</v>
      </c>
      <c r="O39" s="73">
        <f t="shared" si="21"/>
        <v>2047.0450000000001</v>
      </c>
      <c r="P39" s="74">
        <f t="shared" si="22"/>
        <v>6905.9650000000001</v>
      </c>
      <c r="Q39" s="93"/>
      <c r="R39" s="92"/>
    </row>
    <row r="40" spans="1:18" s="3" customFormat="1" ht="47.25">
      <c r="A40" s="31">
        <f>IF(I40&lt;&gt;"",1+MAX($A$9:A39),"")</f>
        <v>23</v>
      </c>
      <c r="B40" s="32"/>
      <c r="C40" s="32"/>
      <c r="D40" s="33"/>
      <c r="E40" s="44" t="s">
        <v>93</v>
      </c>
      <c r="F40" s="45">
        <v>106.48</v>
      </c>
      <c r="G40" s="36">
        <v>0.1</v>
      </c>
      <c r="H40" s="37">
        <f t="shared" si="25"/>
        <v>117.128</v>
      </c>
      <c r="I40" s="78" t="s">
        <v>80</v>
      </c>
      <c r="J40" s="72">
        <v>5.32</v>
      </c>
      <c r="K40" s="72">
        <f t="shared" si="26"/>
        <v>623.12095999999997</v>
      </c>
      <c r="L40" s="79">
        <v>3.5000000000000003E-2</v>
      </c>
      <c r="M40" s="80">
        <f t="shared" si="19"/>
        <v>4.0994799999999998</v>
      </c>
      <c r="N40" s="73">
        <f t="shared" si="20"/>
        <v>65</v>
      </c>
      <c r="O40" s="73">
        <f t="shared" si="21"/>
        <v>266.46620000000001</v>
      </c>
      <c r="P40" s="74">
        <f t="shared" si="22"/>
        <v>889.58716000000004</v>
      </c>
      <c r="Q40" s="93"/>
      <c r="R40" s="92"/>
    </row>
    <row r="41" spans="1:18" s="3" customFormat="1" ht="47.25">
      <c r="A41" s="31">
        <f>IF(I41&lt;&gt;"",1+MAX($A$9:A40),"")</f>
        <v>24</v>
      </c>
      <c r="B41" s="32"/>
      <c r="C41" s="32"/>
      <c r="D41" s="33"/>
      <c r="E41" s="44" t="s">
        <v>94</v>
      </c>
      <c r="F41" s="45">
        <v>501.78</v>
      </c>
      <c r="G41" s="36">
        <v>0.1</v>
      </c>
      <c r="H41" s="37">
        <f t="shared" si="25"/>
        <v>551.95799999999997</v>
      </c>
      <c r="I41" s="78" t="s">
        <v>80</v>
      </c>
      <c r="J41" s="72">
        <v>5.32</v>
      </c>
      <c r="K41" s="72">
        <f t="shared" si="26"/>
        <v>2936.4165600000001</v>
      </c>
      <c r="L41" s="79">
        <v>3.5000000000000003E-2</v>
      </c>
      <c r="M41" s="80">
        <f t="shared" si="19"/>
        <v>19.318529999999999</v>
      </c>
      <c r="N41" s="73">
        <f t="shared" si="20"/>
        <v>65</v>
      </c>
      <c r="O41" s="73">
        <f t="shared" si="21"/>
        <v>1255.70445</v>
      </c>
      <c r="P41" s="74">
        <f t="shared" si="22"/>
        <v>4192.1210099999998</v>
      </c>
      <c r="Q41" s="93"/>
      <c r="R41" s="92"/>
    </row>
    <row r="42" spans="1:18" s="3" customFormat="1" ht="47.25">
      <c r="A42" s="31">
        <f>IF(I42&lt;&gt;"",1+MAX($A$9:A41),"")</f>
        <v>25</v>
      </c>
      <c r="B42" s="32"/>
      <c r="C42" s="32"/>
      <c r="D42" s="33"/>
      <c r="E42" s="44" t="s">
        <v>95</v>
      </c>
      <c r="F42" s="45">
        <v>2631.51</v>
      </c>
      <c r="G42" s="36">
        <v>0.1</v>
      </c>
      <c r="H42" s="37">
        <f t="shared" si="25"/>
        <v>2894.6610000000001</v>
      </c>
      <c r="I42" s="78" t="s">
        <v>80</v>
      </c>
      <c r="J42" s="72">
        <v>4.54</v>
      </c>
      <c r="K42" s="72">
        <f t="shared" si="26"/>
        <v>13141.76094</v>
      </c>
      <c r="L42" s="79">
        <v>3.5000000000000003E-2</v>
      </c>
      <c r="M42" s="80">
        <f t="shared" si="19"/>
        <v>101.313135</v>
      </c>
      <c r="N42" s="73">
        <f t="shared" si="20"/>
        <v>65</v>
      </c>
      <c r="O42" s="73">
        <f t="shared" si="21"/>
        <v>6585.3537749999996</v>
      </c>
      <c r="P42" s="74">
        <f t="shared" si="22"/>
        <v>19727.114715</v>
      </c>
      <c r="Q42" s="93"/>
      <c r="R42" s="92"/>
    </row>
    <row r="43" spans="1:18" s="3" customFormat="1">
      <c r="A43" s="31" t="str">
        <f>IF(I43&lt;&gt;"",1+MAX($A$9:A42),"")</f>
        <v/>
      </c>
      <c r="B43" s="32"/>
      <c r="C43" s="32"/>
      <c r="D43" s="33"/>
      <c r="E43" s="38" t="s">
        <v>96</v>
      </c>
      <c r="F43" s="46"/>
      <c r="G43" s="46"/>
      <c r="H43" s="46"/>
      <c r="I43" s="81"/>
      <c r="J43" s="72"/>
      <c r="K43" s="72"/>
      <c r="L43" s="79"/>
      <c r="M43" s="80"/>
      <c r="N43" s="73"/>
      <c r="O43" s="73"/>
      <c r="P43" s="74"/>
      <c r="Q43" s="93"/>
      <c r="R43" s="92"/>
    </row>
    <row r="44" spans="1:18" s="3" customFormat="1" ht="63">
      <c r="A44" s="31">
        <f>IF(I44&lt;&gt;"",1+MAX($A$9:A43),"")</f>
        <v>26</v>
      </c>
      <c r="B44" s="32"/>
      <c r="C44" s="32"/>
      <c r="D44" s="33"/>
      <c r="E44" s="44" t="s">
        <v>97</v>
      </c>
      <c r="F44" s="47">
        <v>676.62</v>
      </c>
      <c r="G44" s="36">
        <v>0.1</v>
      </c>
      <c r="H44" s="37">
        <f t="shared" ref="H44:H48" si="27">(1+G44)*F44</f>
        <v>744.28200000000004</v>
      </c>
      <c r="I44" s="81" t="s">
        <v>80</v>
      </c>
      <c r="J44" s="72">
        <v>1.421</v>
      </c>
      <c r="K44" s="72">
        <f t="shared" si="18"/>
        <v>1057.624722</v>
      </c>
      <c r="L44" s="79">
        <v>2.3E-2</v>
      </c>
      <c r="M44" s="80">
        <f t="shared" si="19"/>
        <v>17.118486000000001</v>
      </c>
      <c r="N44" s="73">
        <f t="shared" si="20"/>
        <v>65</v>
      </c>
      <c r="O44" s="73">
        <f t="shared" si="21"/>
        <v>1112.7015899999999</v>
      </c>
      <c r="P44" s="74">
        <f t="shared" si="22"/>
        <v>2170.3263120000001</v>
      </c>
      <c r="Q44" s="93"/>
      <c r="R44" s="92"/>
    </row>
    <row r="45" spans="1:18" s="3" customFormat="1" ht="63">
      <c r="A45" s="31">
        <f>IF(I45&lt;&gt;"",1+MAX($A$9:A44),"")</f>
        <v>27</v>
      </c>
      <c r="B45" s="32"/>
      <c r="C45" s="32"/>
      <c r="D45" s="33"/>
      <c r="E45" s="44" t="s">
        <v>98</v>
      </c>
      <c r="F45" s="47">
        <v>741.76</v>
      </c>
      <c r="G45" s="36">
        <v>0.1</v>
      </c>
      <c r="H45" s="37">
        <f t="shared" si="27"/>
        <v>815.93600000000004</v>
      </c>
      <c r="I45" s="81" t="s">
        <v>80</v>
      </c>
      <c r="J45" s="72">
        <v>1.2330000000000001</v>
      </c>
      <c r="K45" s="72">
        <f t="shared" si="18"/>
        <v>1006.049088</v>
      </c>
      <c r="L45" s="79">
        <v>2.3E-2</v>
      </c>
      <c r="M45" s="80">
        <f t="shared" si="19"/>
        <v>18.766528000000001</v>
      </c>
      <c r="N45" s="73">
        <f t="shared" si="20"/>
        <v>65</v>
      </c>
      <c r="O45" s="73">
        <f t="shared" si="21"/>
        <v>1219.8243199999999</v>
      </c>
      <c r="P45" s="74">
        <f t="shared" si="22"/>
        <v>2225.8734079999999</v>
      </c>
      <c r="Q45" s="93"/>
      <c r="R45" s="92"/>
    </row>
    <row r="46" spans="1:18" s="3" customFormat="1" ht="63">
      <c r="A46" s="31">
        <f>IF(I46&lt;&gt;"",1+MAX($A$9:A45),"")</f>
        <v>28</v>
      </c>
      <c r="B46" s="32"/>
      <c r="C46" s="32"/>
      <c r="D46" s="33"/>
      <c r="E46" s="44" t="s">
        <v>99</v>
      </c>
      <c r="F46" s="47">
        <v>203.6</v>
      </c>
      <c r="G46" s="36">
        <v>0.1</v>
      </c>
      <c r="H46" s="37">
        <f t="shared" si="27"/>
        <v>223.96</v>
      </c>
      <c r="I46" s="81" t="s">
        <v>80</v>
      </c>
      <c r="J46" s="72">
        <v>1.421</v>
      </c>
      <c r="K46" s="72">
        <f t="shared" si="18"/>
        <v>318.24716000000001</v>
      </c>
      <c r="L46" s="79">
        <v>2.3E-2</v>
      </c>
      <c r="M46" s="80">
        <f t="shared" si="19"/>
        <v>5.1510800000000003</v>
      </c>
      <c r="N46" s="73">
        <f t="shared" si="20"/>
        <v>65</v>
      </c>
      <c r="O46" s="73">
        <f t="shared" si="21"/>
        <v>334.8202</v>
      </c>
      <c r="P46" s="74">
        <f t="shared" si="22"/>
        <v>653.06736000000001</v>
      </c>
      <c r="Q46" s="93"/>
      <c r="R46" s="92"/>
    </row>
    <row r="47" spans="1:18" s="3" customFormat="1" ht="63">
      <c r="A47" s="31">
        <f>IF(I47&lt;&gt;"",1+MAX($A$9:A46),"")</f>
        <v>29</v>
      </c>
      <c r="B47" s="32"/>
      <c r="C47" s="32"/>
      <c r="D47" s="33"/>
      <c r="E47" s="44" t="s">
        <v>100</v>
      </c>
      <c r="F47" s="47">
        <v>13474.83</v>
      </c>
      <c r="G47" s="36">
        <v>0.1</v>
      </c>
      <c r="H47" s="37">
        <f t="shared" si="27"/>
        <v>14822.313</v>
      </c>
      <c r="I47" s="81" t="s">
        <v>80</v>
      </c>
      <c r="J47" s="72">
        <v>0.65</v>
      </c>
      <c r="K47" s="72">
        <f t="shared" si="18"/>
        <v>9634.5034500000002</v>
      </c>
      <c r="L47" s="79">
        <v>2.3E-2</v>
      </c>
      <c r="M47" s="80">
        <f t="shared" si="19"/>
        <v>340.91319900000002</v>
      </c>
      <c r="N47" s="73">
        <f t="shared" si="20"/>
        <v>65</v>
      </c>
      <c r="O47" s="73">
        <f t="shared" si="21"/>
        <v>22159.357935</v>
      </c>
      <c r="P47" s="74">
        <f t="shared" si="22"/>
        <v>31793.861385</v>
      </c>
      <c r="Q47" s="93"/>
      <c r="R47" s="92"/>
    </row>
    <row r="48" spans="1:18" s="3" customFormat="1" ht="63">
      <c r="A48" s="31">
        <f>IF(I48&lt;&gt;"",1+MAX($A$9:A47),"")</f>
        <v>30</v>
      </c>
      <c r="B48" s="32"/>
      <c r="C48" s="32"/>
      <c r="D48" s="33"/>
      <c r="E48" s="44" t="s">
        <v>101</v>
      </c>
      <c r="F48" s="47">
        <v>134.05500000000001</v>
      </c>
      <c r="G48" s="36">
        <v>0.1</v>
      </c>
      <c r="H48" s="37">
        <f t="shared" si="27"/>
        <v>147.4605</v>
      </c>
      <c r="I48" s="81" t="s">
        <v>80</v>
      </c>
      <c r="J48" s="72">
        <v>0.73199999999999998</v>
      </c>
      <c r="K48" s="72">
        <f t="shared" si="18"/>
        <v>107.941086</v>
      </c>
      <c r="L48" s="79">
        <v>2.3E-2</v>
      </c>
      <c r="M48" s="80">
        <f t="shared" si="19"/>
        <v>3.3915915000000001</v>
      </c>
      <c r="N48" s="73">
        <f t="shared" si="20"/>
        <v>65</v>
      </c>
      <c r="O48" s="73">
        <f t="shared" si="21"/>
        <v>220.45344750000001</v>
      </c>
      <c r="P48" s="74">
        <f t="shared" si="22"/>
        <v>328.39453350000002</v>
      </c>
      <c r="Q48" s="93"/>
      <c r="R48" s="92"/>
    </row>
    <row r="49" spans="1:25" s="3" customFormat="1">
      <c r="A49" s="31" t="str">
        <f>IF(I49&lt;&gt;"",1+MAX($A$9:A48),"")</f>
        <v/>
      </c>
      <c r="B49" s="32"/>
      <c r="C49" s="32"/>
      <c r="D49" s="33"/>
      <c r="E49" s="38" t="s">
        <v>102</v>
      </c>
      <c r="F49" s="46"/>
      <c r="G49" s="46"/>
      <c r="H49" s="46"/>
      <c r="I49" s="81"/>
      <c r="J49" s="72"/>
      <c r="K49" s="72"/>
      <c r="L49" s="79"/>
      <c r="M49" s="80"/>
      <c r="N49" s="73"/>
      <c r="O49" s="73"/>
      <c r="P49" s="74"/>
      <c r="Q49" s="93"/>
      <c r="R49" s="92"/>
    </row>
    <row r="50" spans="1:25" s="3" customFormat="1" ht="78.75">
      <c r="A50" s="31">
        <f>IF(I50&lt;&gt;"",1+MAX($A$9:A49),"")</f>
        <v>31</v>
      </c>
      <c r="B50" s="32"/>
      <c r="C50" s="32"/>
      <c r="D50" s="33"/>
      <c r="E50" s="44" t="s">
        <v>103</v>
      </c>
      <c r="F50" s="43">
        <v>16</v>
      </c>
      <c r="G50" s="36">
        <v>0</v>
      </c>
      <c r="H50" s="37">
        <f t="shared" ref="H50:H51" si="28">(1+G50)*F50</f>
        <v>16</v>
      </c>
      <c r="I50" s="81" t="s">
        <v>104</v>
      </c>
      <c r="J50" s="72">
        <v>32.299999999999997</v>
      </c>
      <c r="K50" s="72">
        <f t="shared" si="18"/>
        <v>516.79999999999995</v>
      </c>
      <c r="L50" s="79">
        <v>0.55000000000000004</v>
      </c>
      <c r="M50" s="80">
        <f t="shared" si="19"/>
        <v>8.8000000000000007</v>
      </c>
      <c r="N50" s="73">
        <f t="shared" si="20"/>
        <v>65</v>
      </c>
      <c r="O50" s="73">
        <f t="shared" si="21"/>
        <v>572</v>
      </c>
      <c r="P50" s="74">
        <f t="shared" si="22"/>
        <v>1088.8</v>
      </c>
      <c r="Q50" s="93"/>
      <c r="R50" s="92"/>
    </row>
    <row r="51" spans="1:25" s="3" customFormat="1" ht="78.75">
      <c r="A51" s="31">
        <f>IF(I51&lt;&gt;"",1+MAX($A$9:A50),"")</f>
        <v>32</v>
      </c>
      <c r="B51" s="32"/>
      <c r="C51" s="32"/>
      <c r="D51" s="33"/>
      <c r="E51" s="44" t="s">
        <v>105</v>
      </c>
      <c r="F51" s="43">
        <v>1</v>
      </c>
      <c r="G51" s="36">
        <v>0</v>
      </c>
      <c r="H51" s="37">
        <f t="shared" si="28"/>
        <v>1</v>
      </c>
      <c r="I51" s="78" t="s">
        <v>104</v>
      </c>
      <c r="J51" s="72">
        <v>48.3</v>
      </c>
      <c r="K51" s="72">
        <f t="shared" si="18"/>
        <v>48.3</v>
      </c>
      <c r="L51" s="79">
        <v>0.66</v>
      </c>
      <c r="M51" s="80">
        <f t="shared" si="19"/>
        <v>0.66</v>
      </c>
      <c r="N51" s="73">
        <f t="shared" si="20"/>
        <v>65</v>
      </c>
      <c r="O51" s="73">
        <f t="shared" si="21"/>
        <v>42.9</v>
      </c>
      <c r="P51" s="74">
        <f t="shared" si="22"/>
        <v>91.2</v>
      </c>
      <c r="Q51" s="93"/>
      <c r="R51" s="92"/>
    </row>
    <row r="52" spans="1:25" s="3" customFormat="1">
      <c r="A52" s="31" t="str">
        <f>IF(I52&lt;&gt;"",1+MAX($A$9:A51),"")</f>
        <v/>
      </c>
      <c r="B52" s="32"/>
      <c r="C52" s="32"/>
      <c r="D52" s="33"/>
      <c r="E52" s="38" t="s">
        <v>106</v>
      </c>
      <c r="F52" s="43"/>
      <c r="G52" s="43"/>
      <c r="H52" s="43"/>
      <c r="I52" s="78"/>
      <c r="J52" s="72"/>
      <c r="K52" s="72"/>
      <c r="L52" s="79"/>
      <c r="M52" s="80"/>
      <c r="N52" s="73"/>
      <c r="O52" s="73"/>
      <c r="P52" s="74"/>
      <c r="Q52" s="93"/>
      <c r="R52" s="92"/>
    </row>
    <row r="53" spans="1:25" s="3" customFormat="1" ht="63">
      <c r="A53" s="31">
        <f>IF(I53&lt;&gt;"",1+MAX($A$9:A52),"")</f>
        <v>33</v>
      </c>
      <c r="B53" s="32"/>
      <c r="C53" s="32"/>
      <c r="D53" s="33"/>
      <c r="E53" s="44" t="s">
        <v>107</v>
      </c>
      <c r="F53" s="43">
        <v>16</v>
      </c>
      <c r="G53" s="36">
        <v>0</v>
      </c>
      <c r="H53" s="37">
        <f t="shared" ref="H53:H54" si="29">(1+G53)*F53</f>
        <v>16</v>
      </c>
      <c r="I53" s="78" t="s">
        <v>104</v>
      </c>
      <c r="J53" s="72">
        <v>14.1</v>
      </c>
      <c r="K53" s="72">
        <f t="shared" si="18"/>
        <v>225.6</v>
      </c>
      <c r="L53" s="79">
        <v>0.32</v>
      </c>
      <c r="M53" s="80">
        <f t="shared" si="19"/>
        <v>5.12</v>
      </c>
      <c r="N53" s="73">
        <f t="shared" si="20"/>
        <v>65</v>
      </c>
      <c r="O53" s="73">
        <f t="shared" si="21"/>
        <v>332.8</v>
      </c>
      <c r="P53" s="74">
        <f t="shared" si="22"/>
        <v>558.4</v>
      </c>
      <c r="Q53" s="93"/>
      <c r="R53" s="92"/>
    </row>
    <row r="54" spans="1:25" s="3" customFormat="1" ht="63">
      <c r="A54" s="31">
        <f>IF(I54&lt;&gt;"",1+MAX($A$9:A53),"")</f>
        <v>34</v>
      </c>
      <c r="B54" s="32"/>
      <c r="C54" s="32"/>
      <c r="D54" s="33"/>
      <c r="E54" s="44" t="s">
        <v>108</v>
      </c>
      <c r="F54" s="48">
        <v>1</v>
      </c>
      <c r="G54" s="36">
        <v>0</v>
      </c>
      <c r="H54" s="37">
        <f t="shared" si="29"/>
        <v>1</v>
      </c>
      <c r="I54" s="78" t="s">
        <v>104</v>
      </c>
      <c r="J54" s="72">
        <v>24</v>
      </c>
      <c r="K54" s="72">
        <f t="shared" si="18"/>
        <v>24</v>
      </c>
      <c r="L54" s="79">
        <v>0.38</v>
      </c>
      <c r="M54" s="80">
        <f t="shared" si="19"/>
        <v>0.38</v>
      </c>
      <c r="N54" s="73">
        <f t="shared" si="20"/>
        <v>65</v>
      </c>
      <c r="O54" s="73">
        <f t="shared" si="21"/>
        <v>24.7</v>
      </c>
      <c r="P54" s="74">
        <f t="shared" si="22"/>
        <v>48.7</v>
      </c>
      <c r="Q54" s="93"/>
      <c r="R54" s="92"/>
    </row>
    <row r="55" spans="1:25" s="3" customFormat="1">
      <c r="A55" s="31" t="str">
        <f>IF(I55&lt;&gt;"",1+MAX($A$9:A54),"")</f>
        <v/>
      </c>
      <c r="B55" s="32"/>
      <c r="C55" s="32"/>
      <c r="D55" s="33"/>
      <c r="E55" s="38" t="s">
        <v>109</v>
      </c>
      <c r="F55" s="48"/>
      <c r="G55" s="36"/>
      <c r="H55" s="37"/>
      <c r="I55" s="78"/>
      <c r="J55" s="72"/>
      <c r="K55" s="72"/>
      <c r="L55" s="79"/>
      <c r="M55" s="80"/>
      <c r="N55" s="73"/>
      <c r="O55" s="73"/>
      <c r="P55" s="74"/>
      <c r="Q55" s="93"/>
      <c r="R55" s="92"/>
    </row>
    <row r="56" spans="1:25" s="3" customFormat="1" ht="85.5" customHeight="1">
      <c r="A56" s="31">
        <f>IF(I56&lt;&gt;"",1+MAX($A$9:A55),"")</f>
        <v>35</v>
      </c>
      <c r="B56" s="32"/>
      <c r="C56" s="32"/>
      <c r="D56" s="33"/>
      <c r="E56" s="44" t="s">
        <v>110</v>
      </c>
      <c r="F56" s="48">
        <v>530</v>
      </c>
      <c r="G56" s="36">
        <v>0.1</v>
      </c>
      <c r="H56" s="37">
        <f t="shared" ref="H56" si="30">(1+G56)*F56</f>
        <v>583</v>
      </c>
      <c r="I56" s="78" t="s">
        <v>111</v>
      </c>
      <c r="J56" s="72">
        <v>0.86</v>
      </c>
      <c r="K56" s="72">
        <f t="shared" ref="K56" si="31">J56*H56</f>
        <v>501.38</v>
      </c>
      <c r="L56" s="79">
        <v>1.7999999999999999E-2</v>
      </c>
      <c r="M56" s="80">
        <f t="shared" ref="M56" si="32">L56*H56</f>
        <v>10.494</v>
      </c>
      <c r="N56" s="73">
        <f t="shared" si="20"/>
        <v>65</v>
      </c>
      <c r="O56" s="73">
        <f t="shared" ref="O56" si="33">M56*N56</f>
        <v>682.11</v>
      </c>
      <c r="P56" s="74">
        <f t="shared" ref="P56" si="34">O56+K56</f>
        <v>1183.49</v>
      </c>
      <c r="Q56" s="93"/>
      <c r="R56" s="92"/>
      <c r="S56" s="92"/>
    </row>
    <row r="57" spans="1:25" s="3" customFormat="1">
      <c r="A57" s="31" t="str">
        <f>IF(I57&lt;&gt;"",1+MAX($A$9:A56),"")</f>
        <v/>
      </c>
      <c r="B57" s="32"/>
      <c r="C57" s="32"/>
      <c r="D57" s="33"/>
      <c r="E57" s="38" t="s">
        <v>112</v>
      </c>
      <c r="F57" s="48"/>
      <c r="G57" s="48"/>
      <c r="H57" s="48"/>
      <c r="I57" s="78"/>
      <c r="J57" s="72"/>
      <c r="K57" s="72"/>
      <c r="L57" s="79"/>
      <c r="M57" s="80"/>
      <c r="N57" s="73"/>
      <c r="O57" s="73"/>
      <c r="P57" s="74"/>
      <c r="Q57" s="93"/>
      <c r="R57" s="92"/>
      <c r="S57" s="92"/>
    </row>
    <row r="58" spans="1:25" s="3" customFormat="1">
      <c r="A58" s="31">
        <f>IF(I58&lt;&gt;"",1+MAX($A$9:A57),"")</f>
        <v>36</v>
      </c>
      <c r="B58" s="32"/>
      <c r="C58" s="32"/>
      <c r="D58" s="33"/>
      <c r="E58" s="40" t="s">
        <v>113</v>
      </c>
      <c r="F58" s="48">
        <v>309</v>
      </c>
      <c r="G58" s="36">
        <v>0.1</v>
      </c>
      <c r="H58" s="37">
        <f t="shared" ref="H58" si="35">(1+G58)*F58</f>
        <v>339.9</v>
      </c>
      <c r="I58" s="78" t="s">
        <v>80</v>
      </c>
      <c r="J58" s="72">
        <v>1.1000000000000001</v>
      </c>
      <c r="K58" s="72">
        <f t="shared" si="18"/>
        <v>373.89</v>
      </c>
      <c r="L58" s="79">
        <v>2.5000000000000001E-2</v>
      </c>
      <c r="M58" s="80">
        <f t="shared" si="19"/>
        <v>8.4975000000000005</v>
      </c>
      <c r="N58" s="73">
        <f t="shared" si="20"/>
        <v>65</v>
      </c>
      <c r="O58" s="73">
        <f t="shared" si="21"/>
        <v>552.33749999999998</v>
      </c>
      <c r="P58" s="74">
        <f t="shared" si="22"/>
        <v>926.22749999999996</v>
      </c>
      <c r="Q58" s="93"/>
      <c r="R58" s="92"/>
    </row>
    <row r="59" spans="1:25" s="3" customFormat="1">
      <c r="A59" s="31" t="str">
        <f>IF(I59&lt;&gt;"",1+MAX($A$9:A58),"")</f>
        <v/>
      </c>
      <c r="B59" s="32"/>
      <c r="C59" s="32"/>
      <c r="D59" s="33"/>
      <c r="E59" s="38" t="s">
        <v>114</v>
      </c>
      <c r="F59" s="48"/>
      <c r="G59" s="48"/>
      <c r="H59" s="48"/>
      <c r="I59" s="78"/>
      <c r="J59" s="72"/>
      <c r="K59" s="72"/>
      <c r="L59" s="79"/>
      <c r="M59" s="80"/>
      <c r="N59" s="73"/>
      <c r="O59" s="73"/>
      <c r="P59" s="74"/>
      <c r="Q59" s="93"/>
      <c r="R59" s="92"/>
    </row>
    <row r="60" spans="1:25" s="3" customFormat="1">
      <c r="A60" s="31">
        <f>IF(I60&lt;&gt;"",1+MAX($A$9:A59),"")</f>
        <v>37</v>
      </c>
      <c r="B60" s="32"/>
      <c r="C60" s="32"/>
      <c r="D60" s="33"/>
      <c r="E60" s="40" t="s">
        <v>115</v>
      </c>
      <c r="F60" s="48">
        <v>1240</v>
      </c>
      <c r="G60" s="36">
        <v>0.1</v>
      </c>
      <c r="H60" s="37">
        <f t="shared" ref="H60" si="36">(1+G60)*F60</f>
        <v>1364</v>
      </c>
      <c r="I60" s="78" t="s">
        <v>80</v>
      </c>
      <c r="J60" s="72">
        <v>1.65</v>
      </c>
      <c r="K60" s="72">
        <f t="shared" ref="K60:K62" si="37">J60*H60</f>
        <v>2250.6</v>
      </c>
      <c r="L60" s="79">
        <v>0.02</v>
      </c>
      <c r="M60" s="80">
        <f t="shared" ref="M60:M62" si="38">L60*H60</f>
        <v>27.28</v>
      </c>
      <c r="N60" s="73">
        <f t="shared" si="20"/>
        <v>65</v>
      </c>
      <c r="O60" s="73">
        <f t="shared" ref="O60:O62" si="39">M60*N60</f>
        <v>1773.2</v>
      </c>
      <c r="P60" s="74">
        <f t="shared" ref="P60:P62" si="40">O60+K60</f>
        <v>4023.8</v>
      </c>
      <c r="Q60" s="93"/>
      <c r="R60" s="92"/>
    </row>
    <row r="61" spans="1:25" s="3" customFormat="1">
      <c r="A61" s="31" t="str">
        <f>IF(I61&lt;&gt;"",1+MAX($A$9:A60),"")</f>
        <v/>
      </c>
      <c r="B61" s="32"/>
      <c r="C61" s="32"/>
      <c r="D61" s="33"/>
      <c r="E61" s="38" t="s">
        <v>116</v>
      </c>
      <c r="F61" s="48"/>
      <c r="G61" s="48"/>
      <c r="H61" s="48"/>
      <c r="I61" s="78"/>
      <c r="J61" s="72"/>
      <c r="K61" s="72"/>
      <c r="L61" s="79"/>
      <c r="M61" s="80"/>
      <c r="N61" s="73"/>
      <c r="O61" s="73"/>
      <c r="P61" s="74"/>
      <c r="Q61" s="93"/>
      <c r="R61" s="92"/>
    </row>
    <row r="62" spans="1:25" s="3" customFormat="1">
      <c r="A62" s="31">
        <f>IF(I62&lt;&gt;"",1+MAX($A$9:A61),"")</f>
        <v>38</v>
      </c>
      <c r="B62" s="32"/>
      <c r="C62" s="32"/>
      <c r="D62" s="33"/>
      <c r="E62" s="40" t="s">
        <v>117</v>
      </c>
      <c r="F62" s="49">
        <v>13474.83</v>
      </c>
      <c r="G62" s="36">
        <v>0.1</v>
      </c>
      <c r="H62" s="37">
        <f t="shared" ref="H62" si="41">(1+G62)*F62</f>
        <v>14822.313</v>
      </c>
      <c r="I62" s="82" t="s">
        <v>80</v>
      </c>
      <c r="J62" s="72">
        <v>0.4</v>
      </c>
      <c r="K62" s="72">
        <f t="shared" si="37"/>
        <v>5928.9251999999997</v>
      </c>
      <c r="L62" s="79">
        <v>0.01</v>
      </c>
      <c r="M62" s="80">
        <f t="shared" si="38"/>
        <v>148.22313</v>
      </c>
      <c r="N62" s="73">
        <f t="shared" si="20"/>
        <v>65</v>
      </c>
      <c r="O62" s="73">
        <f t="shared" si="39"/>
        <v>9634.5034500000002</v>
      </c>
      <c r="P62" s="74">
        <f t="shared" si="40"/>
        <v>15563.42865</v>
      </c>
      <c r="Q62" s="93"/>
      <c r="R62" s="92"/>
    </row>
    <row r="63" spans="1:25">
      <c r="A63" s="214" t="s">
        <v>33</v>
      </c>
      <c r="B63" s="215"/>
      <c r="C63" s="50"/>
      <c r="D63" s="51"/>
      <c r="E63" s="52"/>
      <c r="F63" s="53"/>
      <c r="G63" s="54"/>
      <c r="H63" s="53"/>
      <c r="I63" s="50"/>
      <c r="J63" s="83"/>
      <c r="K63" s="83"/>
      <c r="L63" s="83"/>
      <c r="M63" s="83"/>
      <c r="N63" s="83"/>
      <c r="O63" s="84"/>
      <c r="P63" s="84">
        <f>SUM(P9:P62)</f>
        <v>136810.58147850001</v>
      </c>
      <c r="Q63" s="84">
        <f>SUM(Q9:Q62)</f>
        <v>136810.58147850001</v>
      </c>
      <c r="R63" s="94"/>
      <c r="S63" s="94"/>
      <c r="T63" s="94"/>
      <c r="U63" s="94"/>
      <c r="V63" s="94"/>
      <c r="W63" s="94"/>
      <c r="X63" s="94"/>
      <c r="Y63" s="94"/>
    </row>
    <row r="64" spans="1:25">
      <c r="A64" s="216" t="s">
        <v>34</v>
      </c>
      <c r="B64" s="217"/>
      <c r="C64" s="57"/>
      <c r="D64" s="58"/>
      <c r="E64" s="59"/>
      <c r="F64" s="60"/>
      <c r="G64" s="61"/>
      <c r="H64" s="60"/>
      <c r="I64" s="57"/>
      <c r="J64" s="85">
        <v>0</v>
      </c>
      <c r="K64" s="85"/>
      <c r="L64" s="85"/>
      <c r="M64" s="85"/>
      <c r="N64" s="85"/>
      <c r="O64" s="86"/>
      <c r="P64" s="86">
        <f>P63*J64</f>
        <v>0</v>
      </c>
      <c r="Q64" s="95">
        <f>Q63*J64</f>
        <v>0</v>
      </c>
      <c r="R64" s="94"/>
      <c r="S64" s="94"/>
      <c r="T64" s="94"/>
      <c r="U64" s="94"/>
      <c r="V64" s="94"/>
      <c r="W64" s="94"/>
      <c r="X64" s="94"/>
      <c r="Y64" s="94"/>
    </row>
    <row r="65" spans="1:25">
      <c r="A65" s="55" t="s">
        <v>35</v>
      </c>
      <c r="B65" s="56"/>
      <c r="C65" s="96"/>
      <c r="D65" s="58"/>
      <c r="E65" s="59"/>
      <c r="F65" s="60"/>
      <c r="G65" s="61"/>
      <c r="H65" s="60"/>
      <c r="I65" s="57"/>
      <c r="J65" s="85">
        <v>0.2</v>
      </c>
      <c r="K65" s="85"/>
      <c r="L65" s="85"/>
      <c r="M65" s="85"/>
      <c r="N65" s="85"/>
      <c r="O65" s="86"/>
      <c r="P65" s="86">
        <f>P63*J65</f>
        <v>27362.116295700002</v>
      </c>
      <c r="Q65" s="95">
        <f>Q63*J65</f>
        <v>27362.116295700002</v>
      </c>
      <c r="R65" s="94"/>
      <c r="S65" s="94"/>
      <c r="T65" s="94"/>
      <c r="U65" s="94"/>
      <c r="V65" s="94"/>
      <c r="W65" s="94"/>
      <c r="X65" s="94"/>
      <c r="Y65" s="94"/>
    </row>
    <row r="66" spans="1:25">
      <c r="A66" s="55" t="s">
        <v>118</v>
      </c>
      <c r="B66" s="56"/>
      <c r="C66" s="96"/>
      <c r="D66" s="58"/>
      <c r="E66" s="59"/>
      <c r="F66" s="60"/>
      <c r="G66" s="61"/>
      <c r="H66" s="60"/>
      <c r="I66" s="57"/>
      <c r="J66" s="85">
        <v>0</v>
      </c>
      <c r="K66" s="85"/>
      <c r="L66" s="85"/>
      <c r="M66" s="85"/>
      <c r="N66" s="85"/>
      <c r="O66" s="97"/>
      <c r="P66" s="86">
        <f>P63*J66</f>
        <v>0</v>
      </c>
      <c r="Q66" s="95">
        <f>Q63*J66</f>
        <v>0</v>
      </c>
      <c r="R66" s="94"/>
      <c r="S66" s="94"/>
      <c r="T66" s="94"/>
      <c r="U66" s="94"/>
      <c r="V66" s="94"/>
      <c r="W66" s="94"/>
      <c r="X66" s="94"/>
      <c r="Y66" s="94"/>
    </row>
    <row r="67" spans="1:25">
      <c r="A67" s="216" t="s">
        <v>119</v>
      </c>
      <c r="B67" s="217"/>
      <c r="C67" s="57"/>
      <c r="D67" s="58"/>
      <c r="E67" s="59"/>
      <c r="F67" s="60"/>
      <c r="G67" s="61"/>
      <c r="H67" s="60"/>
      <c r="I67" s="57"/>
      <c r="J67" s="98"/>
      <c r="K67" s="98"/>
      <c r="L67" s="98"/>
      <c r="M67" s="98"/>
      <c r="N67" s="98"/>
      <c r="O67" s="86"/>
      <c r="P67" s="86">
        <f>P63*J67</f>
        <v>0</v>
      </c>
      <c r="Q67" s="95">
        <f>SUM(Q63:Q66)</f>
        <v>164172.6977742</v>
      </c>
    </row>
    <row r="68" spans="1:25" ht="18.75">
      <c r="M68" s="99">
        <f>SUM(M26:M62)</f>
        <v>1008.0310845</v>
      </c>
      <c r="N68" s="100" t="s">
        <v>120</v>
      </c>
    </row>
    <row r="69" spans="1:25" ht="18">
      <c r="M69" s="101">
        <v>4</v>
      </c>
      <c r="N69" s="102" t="s">
        <v>121</v>
      </c>
    </row>
    <row r="70" spans="1:25" ht="18">
      <c r="M70" s="103">
        <f>M68/M69/8</f>
        <v>31.500971390625001</v>
      </c>
      <c r="N70" s="102" t="s">
        <v>122</v>
      </c>
    </row>
    <row r="71" spans="1:25" ht="18">
      <c r="M71" s="103">
        <f>M70/20</f>
        <v>1.5750485695312499</v>
      </c>
      <c r="N71" s="102" t="s">
        <v>123</v>
      </c>
    </row>
  </sheetData>
  <sortState xmlns:xlrd2="http://schemas.microsoft.com/office/spreadsheetml/2017/richdata2" ref="E475:L491">
    <sortCondition ref="E475"/>
  </sortState>
  <mergeCells count="4">
    <mergeCell ref="A1:Q1"/>
    <mergeCell ref="A63:B63"/>
    <mergeCell ref="A64:B64"/>
    <mergeCell ref="A67:B67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24163179-2DD7-4B2F-87F0-32E11A2945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SUMMARY</vt:lpstr>
      <vt:lpstr>BASEBID</vt:lpstr>
      <vt:lpstr>BASEBID!Print_Area</vt:lpstr>
      <vt:lpstr>SUMMARY!Print_Area</vt:lpstr>
      <vt:lpstr>BASEBID!Print_Titles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H</dc:creator>
  <cp:lastModifiedBy>zeeshan meraj</cp:lastModifiedBy>
  <dcterms:created xsi:type="dcterms:W3CDTF">2013-07-08T09:36:00Z</dcterms:created>
  <dcterms:modified xsi:type="dcterms:W3CDTF">2026-06-09T18:00:35Z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{24163179-2DD7-4B2F-87F0-32E11A2945D9}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1033-12.2.0.23196</vt:lpwstr>
  </property>
</Properties>
</file>