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124226"/>
  <xr:revisionPtr revIDLastSave="0" documentId="8_{50D988E0-AB95-4042-8BA9-3DB3294A5537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DETAIL" sheetId="11" r:id="rId1"/>
  </sheets>
  <definedNames>
    <definedName name="_xlnm.Print_Area" localSheetId="0">DETAIL!$A$1:$O$220</definedName>
    <definedName name="_xlnm.Print_Titles" localSheetId="0">DETAIL!$39:$39</definedName>
  </definedNames>
  <calcPr calcId="181029"/>
</workbook>
</file>

<file path=xl/calcChain.xml><?xml version="1.0" encoding="utf-8"?>
<calcChain xmlns="http://schemas.openxmlformats.org/spreadsheetml/2006/main">
  <c r="O51" i="11" l="1"/>
  <c r="A60" i="11"/>
  <c r="A61" i="11"/>
  <c r="L61" i="11"/>
  <c r="M61" i="11"/>
  <c r="N61" i="11"/>
  <c r="H62" i="11"/>
  <c r="M62" i="11" s="1"/>
  <c r="L62" i="11"/>
  <c r="N62" i="11" s="1"/>
  <c r="H63" i="11"/>
  <c r="H64" i="11"/>
  <c r="L64" i="11"/>
  <c r="M64" i="11"/>
  <c r="H65" i="11"/>
  <c r="M65" i="11" s="1"/>
  <c r="L65" i="11"/>
  <c r="N65" i="11" s="1"/>
  <c r="H66" i="11"/>
  <c r="M66" i="11" s="1"/>
  <c r="G67" i="11"/>
  <c r="H67" i="11" s="1"/>
  <c r="A68" i="11"/>
  <c r="L68" i="11"/>
  <c r="M68" i="11"/>
  <c r="N68" i="11"/>
  <c r="H69" i="11"/>
  <c r="L69" i="11" s="1"/>
  <c r="A70" i="11"/>
  <c r="H71" i="11"/>
  <c r="M71" i="11" s="1"/>
  <c r="L71" i="11"/>
  <c r="A72" i="11"/>
  <c r="H73" i="11"/>
  <c r="L73" i="11"/>
  <c r="M73" i="11"/>
  <c r="H74" i="11"/>
  <c r="M74" i="11" s="1"/>
  <c r="L74" i="11"/>
  <c r="N74" i="11" s="1"/>
  <c r="A75" i="11"/>
  <c r="H76" i="11"/>
  <c r="M76" i="11" s="1"/>
  <c r="A77" i="11"/>
  <c r="H78" i="11"/>
  <c r="L78" i="11" s="1"/>
  <c r="H79" i="11"/>
  <c r="L79" i="11" s="1"/>
  <c r="M79" i="11"/>
  <c r="A80" i="11"/>
  <c r="H81" i="11"/>
  <c r="L81" i="11" s="1"/>
  <c r="A82" i="11"/>
  <c r="A83" i="11"/>
  <c r="L83" i="11"/>
  <c r="M83" i="11"/>
  <c r="N83" i="11"/>
  <c r="A84" i="11"/>
  <c r="L84" i="11"/>
  <c r="M84" i="11"/>
  <c r="N84" i="11"/>
  <c r="H85" i="11"/>
  <c r="M85" i="11" s="1"/>
  <c r="L85" i="11"/>
  <c r="N85" i="11" s="1"/>
  <c r="H86" i="11"/>
  <c r="M86" i="11" s="1"/>
  <c r="L86" i="11"/>
  <c r="N86" i="11" s="1"/>
  <c r="A87" i="11"/>
  <c r="H88" i="11"/>
  <c r="L88" i="11" s="1"/>
  <c r="A89" i="11"/>
  <c r="H90" i="11"/>
  <c r="L90" i="11" s="1"/>
  <c r="M90" i="11"/>
  <c r="A91" i="11"/>
  <c r="H92" i="11"/>
  <c r="L92" i="11" s="1"/>
  <c r="A93" i="11"/>
  <c r="G94" i="11"/>
  <c r="H94" i="11" s="1"/>
  <c r="A95" i="11"/>
  <c r="G96" i="11"/>
  <c r="H96" i="11"/>
  <c r="M96" i="11" s="1"/>
  <c r="L96" i="11"/>
  <c r="A97" i="11"/>
  <c r="H98" i="11"/>
  <c r="L98" i="11" s="1"/>
  <c r="A99" i="11"/>
  <c r="H100" i="11"/>
  <c r="H101" i="11"/>
  <c r="M101" i="11" s="1"/>
  <c r="L101" i="11"/>
  <c r="A102" i="11"/>
  <c r="H103" i="11"/>
  <c r="M103" i="11" s="1"/>
  <c r="H104" i="11"/>
  <c r="L104" i="11" s="1"/>
  <c r="M104" i="11"/>
  <c r="A105" i="11"/>
  <c r="G106" i="11"/>
  <c r="H106" i="11"/>
  <c r="M106" i="11" s="1"/>
  <c r="L106" i="11"/>
  <c r="N106" i="11" s="1"/>
  <c r="G107" i="11"/>
  <c r="H107" i="11" s="1"/>
  <c r="G108" i="11"/>
  <c r="H108" i="11" s="1"/>
  <c r="L108" i="11" s="1"/>
  <c r="M108" i="11"/>
  <c r="A109" i="11"/>
  <c r="G110" i="11"/>
  <c r="H110" i="11" s="1"/>
  <c r="G111" i="11"/>
  <c r="H111" i="11" s="1"/>
  <c r="G112" i="11"/>
  <c r="H112" i="11" s="1"/>
  <c r="A113" i="11"/>
  <c r="H114" i="11"/>
  <c r="L114" i="11" s="1"/>
  <c r="A115" i="11"/>
  <c r="H116" i="11"/>
  <c r="M116" i="11" s="1"/>
  <c r="L116" i="11"/>
  <c r="A117" i="11"/>
  <c r="H118" i="11"/>
  <c r="L118" i="11" s="1"/>
  <c r="M118" i="11"/>
  <c r="A119" i="11"/>
  <c r="H120" i="11"/>
  <c r="L120" i="11"/>
  <c r="M120" i="11"/>
  <c r="A121" i="11"/>
  <c r="H122" i="11"/>
  <c r="L122" i="11" s="1"/>
  <c r="A123" i="11"/>
  <c r="H124" i="11"/>
  <c r="M124" i="11" s="1"/>
  <c r="L124" i="11"/>
  <c r="N124" i="11" s="1"/>
  <c r="A125" i="11"/>
  <c r="H126" i="11"/>
  <c r="M126" i="11" s="1"/>
  <c r="L126" i="11"/>
  <c r="A127" i="11"/>
  <c r="G128" i="11"/>
  <c r="H128" i="11" s="1"/>
  <c r="L128" i="11" s="1"/>
  <c r="M128" i="11"/>
  <c r="N128" i="11"/>
  <c r="A129" i="11"/>
  <c r="H130" i="11"/>
  <c r="M130" i="11" s="1"/>
  <c r="L130" i="11"/>
  <c r="N130" i="11" s="1"/>
  <c r="H131" i="11"/>
  <c r="M131" i="11" s="1"/>
  <c r="A132" i="11"/>
  <c r="G133" i="11"/>
  <c r="H133" i="11"/>
  <c r="L133" i="11" s="1"/>
  <c r="A134" i="11"/>
  <c r="G135" i="11"/>
  <c r="H135" i="11"/>
  <c r="L135" i="11" s="1"/>
  <c r="A136" i="11"/>
  <c r="H137" i="11"/>
  <c r="H138" i="11"/>
  <c r="A139" i="11"/>
  <c r="G140" i="11"/>
  <c r="H140" i="11"/>
  <c r="M140" i="11" s="1"/>
  <c r="A141" i="11"/>
  <c r="G142" i="11"/>
  <c r="H142" i="11"/>
  <c r="L142" i="11" s="1"/>
  <c r="G143" i="11"/>
  <c r="H143" i="11" s="1"/>
  <c r="L143" i="11" s="1"/>
  <c r="M143" i="11"/>
  <c r="N143" i="11" s="1"/>
  <c r="A144" i="11"/>
  <c r="L144" i="11"/>
  <c r="M144" i="11"/>
  <c r="N144" i="11"/>
  <c r="A145" i="11"/>
  <c r="L145" i="11"/>
  <c r="M145" i="11"/>
  <c r="N145" i="11"/>
  <c r="G146" i="11"/>
  <c r="H146" i="11" s="1"/>
  <c r="G147" i="11"/>
  <c r="H147" i="11"/>
  <c r="G148" i="11"/>
  <c r="H148" i="11" s="1"/>
  <c r="A149" i="11"/>
  <c r="G149" i="11"/>
  <c r="H149" i="11"/>
  <c r="L149" i="11"/>
  <c r="M149" i="11"/>
  <c r="N149" i="11"/>
  <c r="G150" i="11"/>
  <c r="H150" i="11"/>
  <c r="M150" i="11" s="1"/>
  <c r="G151" i="11"/>
  <c r="H151" i="11" s="1"/>
  <c r="G152" i="11"/>
  <c r="H152" i="11"/>
  <c r="M152" i="11" s="1"/>
  <c r="L152" i="11"/>
  <c r="G153" i="11"/>
  <c r="H153" i="11" s="1"/>
  <c r="L153" i="11" s="1"/>
  <c r="G154" i="11"/>
  <c r="H154" i="11"/>
  <c r="M154" i="11" s="1"/>
  <c r="G155" i="11"/>
  <c r="H155" i="11" s="1"/>
  <c r="A156" i="11"/>
  <c r="G156" i="11"/>
  <c r="H156" i="11"/>
  <c r="L156" i="11"/>
  <c r="M156" i="11"/>
  <c r="N156" i="11"/>
  <c r="G157" i="11"/>
  <c r="H157" i="11" s="1"/>
  <c r="L157" i="11" s="1"/>
  <c r="G158" i="11"/>
  <c r="H158" i="11"/>
  <c r="M158" i="11" s="1"/>
  <c r="L158" i="11"/>
  <c r="G159" i="11"/>
  <c r="H159" i="11" s="1"/>
  <c r="A160" i="11"/>
  <c r="G160" i="11"/>
  <c r="H160" i="11"/>
  <c r="L160" i="11"/>
  <c r="M160" i="11"/>
  <c r="N160" i="11"/>
  <c r="G161" i="11"/>
  <c r="H161" i="11" s="1"/>
  <c r="L161" i="11" s="1"/>
  <c r="M161" i="11"/>
  <c r="G162" i="11"/>
  <c r="H162" i="11" s="1"/>
  <c r="M162" i="11" s="1"/>
  <c r="H163" i="11"/>
  <c r="M163" i="11" s="1"/>
  <c r="L163" i="11"/>
  <c r="A164" i="11"/>
  <c r="H164" i="11"/>
  <c r="L164" i="11"/>
  <c r="M164" i="11"/>
  <c r="N164" i="11"/>
  <c r="H165" i="11"/>
  <c r="L165" i="11" s="1"/>
  <c r="M165" i="11"/>
  <c r="H166" i="11"/>
  <c r="M166" i="11" s="1"/>
  <c r="L166" i="11"/>
  <c r="H167" i="11"/>
  <c r="A168" i="11"/>
  <c r="A169" i="11"/>
  <c r="L169" i="11"/>
  <c r="M169" i="11"/>
  <c r="N169" i="11"/>
  <c r="H170" i="11"/>
  <c r="L170" i="11" s="1"/>
  <c r="H171" i="11"/>
  <c r="H172" i="11"/>
  <c r="H173" i="11"/>
  <c r="M173" i="11" s="1"/>
  <c r="L173" i="11"/>
  <c r="N173" i="11" s="1"/>
  <c r="H174" i="11"/>
  <c r="M174" i="11" s="1"/>
  <c r="A175" i="11"/>
  <c r="G176" i="11"/>
  <c r="H176" i="11" s="1"/>
  <c r="L176" i="11" s="1"/>
  <c r="A177" i="11"/>
  <c r="G178" i="11"/>
  <c r="H178" i="11" s="1"/>
  <c r="G179" i="11"/>
  <c r="H179" i="11"/>
  <c r="L179" i="11" s="1"/>
  <c r="A180" i="11"/>
  <c r="G181" i="11"/>
  <c r="H181" i="11"/>
  <c r="L181" i="11"/>
  <c r="M181" i="11"/>
  <c r="N181" i="11" s="1"/>
  <c r="A182" i="11"/>
  <c r="H183" i="11"/>
  <c r="A184" i="11"/>
  <c r="G185" i="11"/>
  <c r="H185" i="11" s="1"/>
  <c r="G186" i="11"/>
  <c r="H186" i="11"/>
  <c r="A187" i="11"/>
  <c r="G188" i="11"/>
  <c r="H188" i="11"/>
  <c r="M188" i="11" s="1"/>
  <c r="A189" i="11"/>
  <c r="G190" i="11"/>
  <c r="H190" i="11"/>
  <c r="L190" i="11"/>
  <c r="M190" i="11"/>
  <c r="A191" i="11"/>
  <c r="L191" i="11"/>
  <c r="M191" i="11"/>
  <c r="N191" i="11"/>
  <c r="H192" i="11"/>
  <c r="M192" i="11" s="1"/>
  <c r="L192" i="11"/>
  <c r="N192" i="11" s="1"/>
  <c r="H193" i="11"/>
  <c r="M193" i="11" s="1"/>
  <c r="L193" i="11"/>
  <c r="H194" i="11"/>
  <c r="L194" i="11"/>
  <c r="M194" i="11"/>
  <c r="H195" i="11"/>
  <c r="L195" i="11" s="1"/>
  <c r="A196" i="11"/>
  <c r="G197" i="11"/>
  <c r="H197" i="11" s="1"/>
  <c r="G198" i="11"/>
  <c r="H198" i="11"/>
  <c r="G199" i="11"/>
  <c r="H199" i="11" s="1"/>
  <c r="L199" i="11" s="1"/>
  <c r="M199" i="11"/>
  <c r="G200" i="11"/>
  <c r="H200" i="11" s="1"/>
  <c r="M200" i="11" s="1"/>
  <c r="G201" i="11"/>
  <c r="H201" i="11"/>
  <c r="L201" i="11"/>
  <c r="M201" i="11"/>
  <c r="A202" i="11"/>
  <c r="G203" i="11"/>
  <c r="H203" i="11" s="1"/>
  <c r="L203" i="11" s="1"/>
  <c r="G204" i="11"/>
  <c r="H204" i="11" s="1"/>
  <c r="G205" i="11"/>
  <c r="H205" i="11" s="1"/>
  <c r="A206" i="11"/>
  <c r="G207" i="11"/>
  <c r="H207" i="11"/>
  <c r="M207" i="11" s="1"/>
  <c r="A208" i="11"/>
  <c r="G209" i="11"/>
  <c r="H209" i="11" s="1"/>
  <c r="G210" i="11"/>
  <c r="H210" i="11" s="1"/>
  <c r="L210" i="11" s="1"/>
  <c r="M210" i="11"/>
  <c r="G211" i="11"/>
  <c r="H211" i="11" s="1"/>
  <c r="M211" i="11" s="1"/>
  <c r="G212" i="11"/>
  <c r="H212" i="11"/>
  <c r="G213" i="11"/>
  <c r="H213" i="11"/>
  <c r="L213" i="11" s="1"/>
  <c r="M213" i="11"/>
  <c r="G214" i="11"/>
  <c r="H214" i="11" s="1"/>
  <c r="L214" i="11" s="1"/>
  <c r="G215" i="11"/>
  <c r="H215" i="11"/>
  <c r="L215" i="11"/>
  <c r="M215" i="11"/>
  <c r="G216" i="11"/>
  <c r="H216" i="11"/>
  <c r="A51" i="11"/>
  <c r="A52" i="11"/>
  <c r="G59" i="11"/>
  <c r="H59" i="11" s="1"/>
  <c r="G58" i="11"/>
  <c r="H58" i="11" s="1"/>
  <c r="L58" i="11" s="1"/>
  <c r="G57" i="11"/>
  <c r="H57" i="11" s="1"/>
  <c r="G56" i="11"/>
  <c r="H56" i="11" s="1"/>
  <c r="L56" i="11" s="1"/>
  <c r="G55" i="11"/>
  <c r="H55" i="11" s="1"/>
  <c r="G54" i="11"/>
  <c r="H54" i="11" s="1"/>
  <c r="L54" i="11" s="1"/>
  <c r="G53" i="11"/>
  <c r="H53" i="11" s="1"/>
  <c r="G50" i="11"/>
  <c r="H50" i="11" s="1"/>
  <c r="M50" i="11" s="1"/>
  <c r="N161" i="11" l="1"/>
  <c r="N163" i="11"/>
  <c r="M185" i="11"/>
  <c r="L185" i="11"/>
  <c r="M107" i="11"/>
  <c r="L107" i="11"/>
  <c r="N107" i="11" s="1"/>
  <c r="L148" i="11"/>
  <c r="M148" i="11"/>
  <c r="L111" i="11"/>
  <c r="N111" i="11" s="1"/>
  <c r="M111" i="11"/>
  <c r="N193" i="11"/>
  <c r="L76" i="11"/>
  <c r="N76" i="11" s="1"/>
  <c r="N214" i="11"/>
  <c r="M195" i="11"/>
  <c r="N195" i="11" s="1"/>
  <c r="M142" i="11"/>
  <c r="N142" i="11" s="1"/>
  <c r="L103" i="11"/>
  <c r="N103" i="11" s="1"/>
  <c r="M92" i="11"/>
  <c r="M88" i="11"/>
  <c r="N88" i="11" s="1"/>
  <c r="N126" i="11"/>
  <c r="M214" i="11"/>
  <c r="L174" i="11"/>
  <c r="N174" i="11" s="1"/>
  <c r="L131" i="11"/>
  <c r="N131" i="11" s="1"/>
  <c r="L66" i="11"/>
  <c r="N66" i="11" s="1"/>
  <c r="M204" i="11"/>
  <c r="N204" i="11" s="1"/>
  <c r="L204" i="11"/>
  <c r="L110" i="11"/>
  <c r="M110" i="11"/>
  <c r="L209" i="11"/>
  <c r="M209" i="11"/>
  <c r="N209" i="11" s="1"/>
  <c r="M146" i="11"/>
  <c r="L146" i="11"/>
  <c r="L197" i="11"/>
  <c r="M197" i="11"/>
  <c r="M94" i="11"/>
  <c r="L94" i="11"/>
  <c r="N116" i="11"/>
  <c r="N210" i="11"/>
  <c r="N64" i="11"/>
  <c r="M135" i="11"/>
  <c r="N135" i="11" s="1"/>
  <c r="M122" i="11"/>
  <c r="N122" i="11" s="1"/>
  <c r="M114" i="11"/>
  <c r="N114" i="11" s="1"/>
  <c r="N213" i="11"/>
  <c r="N201" i="11"/>
  <c r="N108" i="11"/>
  <c r="N215" i="11"/>
  <c r="L211" i="11"/>
  <c r="N211" i="11" s="1"/>
  <c r="L162" i="11"/>
  <c r="N162" i="11" s="1"/>
  <c r="L154" i="11"/>
  <c r="N154" i="11" s="1"/>
  <c r="L150" i="11"/>
  <c r="N150" i="11" s="1"/>
  <c r="M78" i="11"/>
  <c r="N78" i="11" s="1"/>
  <c r="L151" i="11"/>
  <c r="M151" i="11"/>
  <c r="M112" i="11"/>
  <c r="L112" i="11"/>
  <c r="N112" i="11" s="1"/>
  <c r="L205" i="11"/>
  <c r="M205" i="11"/>
  <c r="L155" i="11"/>
  <c r="M155" i="11"/>
  <c r="L159" i="11"/>
  <c r="M159" i="11"/>
  <c r="N166" i="11"/>
  <c r="N152" i="11"/>
  <c r="N101" i="11"/>
  <c r="N194" i="11"/>
  <c r="N118" i="11"/>
  <c r="N96" i="11"/>
  <c r="N73" i="11"/>
  <c r="L186" i="11"/>
  <c r="M186" i="11"/>
  <c r="L183" i="11"/>
  <c r="M183" i="11"/>
  <c r="N92" i="11"/>
  <c r="M203" i="11"/>
  <c r="N203" i="11" s="1"/>
  <c r="L198" i="11"/>
  <c r="M198" i="11"/>
  <c r="M179" i="11"/>
  <c r="N179" i="11" s="1"/>
  <c r="M170" i="11"/>
  <c r="N170" i="11" s="1"/>
  <c r="M157" i="11"/>
  <c r="N157" i="11" s="1"/>
  <c r="N71" i="11"/>
  <c r="L216" i="11"/>
  <c r="M216" i="11"/>
  <c r="N69" i="11"/>
  <c r="L63" i="11"/>
  <c r="M63" i="11"/>
  <c r="N199" i="11"/>
  <c r="L178" i="11"/>
  <c r="M178" i="11"/>
  <c r="L100" i="11"/>
  <c r="M100" i="11"/>
  <c r="L171" i="11"/>
  <c r="M171" i="11"/>
  <c r="N165" i="11"/>
  <c r="L200" i="11"/>
  <c r="N200" i="11" s="1"/>
  <c r="L188" i="11"/>
  <c r="N188" i="11" s="1"/>
  <c r="N185" i="11"/>
  <c r="M176" i="11"/>
  <c r="N176" i="11" s="1"/>
  <c r="M153" i="11"/>
  <c r="N153" i="11" s="1"/>
  <c r="L140" i="11"/>
  <c r="N140" i="11" s="1"/>
  <c r="L137" i="11"/>
  <c r="M137" i="11"/>
  <c r="M98" i="11"/>
  <c r="N98" i="11" s="1"/>
  <c r="M81" i="11"/>
  <c r="N81" i="11" s="1"/>
  <c r="L212" i="11"/>
  <c r="M212" i="11"/>
  <c r="L172" i="11"/>
  <c r="M172" i="11"/>
  <c r="N190" i="11"/>
  <c r="L138" i="11"/>
  <c r="M138" i="11"/>
  <c r="N79" i="11"/>
  <c r="L167" i="11"/>
  <c r="M167" i="11"/>
  <c r="L147" i="11"/>
  <c r="M147" i="11"/>
  <c r="M133" i="11"/>
  <c r="N133" i="11" s="1"/>
  <c r="M67" i="11"/>
  <c r="L67" i="11"/>
  <c r="L207" i="11"/>
  <c r="N207" i="11" s="1"/>
  <c r="N158" i="11"/>
  <c r="M69" i="11"/>
  <c r="N120" i="11"/>
  <c r="N104" i="11"/>
  <c r="N90" i="11"/>
  <c r="M59" i="11"/>
  <c r="L55" i="11"/>
  <c r="M55" i="11"/>
  <c r="L59" i="11"/>
  <c r="M57" i="11"/>
  <c r="L57" i="11"/>
  <c r="L50" i="11"/>
  <c r="N50" i="11" s="1"/>
  <c r="M58" i="11"/>
  <c r="N58" i="11" s="1"/>
  <c r="M56" i="11"/>
  <c r="N56" i="11" s="1"/>
  <c r="M54" i="11"/>
  <c r="N54" i="11" s="1"/>
  <c r="A30" i="11"/>
  <c r="N52" i="11"/>
  <c r="M52" i="11"/>
  <c r="L52" i="11"/>
  <c r="N148" i="11" l="1"/>
  <c r="N94" i="11"/>
  <c r="N110" i="11"/>
  <c r="N159" i="11"/>
  <c r="N197" i="11"/>
  <c r="N151" i="11"/>
  <c r="N183" i="11"/>
  <c r="N146" i="11"/>
  <c r="N147" i="11"/>
  <c r="N198" i="11"/>
  <c r="N167" i="11"/>
  <c r="N171" i="11"/>
  <c r="N216" i="11"/>
  <c r="N186" i="11"/>
  <c r="N155" i="11"/>
  <c r="N212" i="11"/>
  <c r="N67" i="11"/>
  <c r="N137" i="11"/>
  <c r="N63" i="11"/>
  <c r="O60" i="11" s="1"/>
  <c r="N138" i="11"/>
  <c r="N172" i="11"/>
  <c r="N100" i="11"/>
  <c r="N178" i="11"/>
  <c r="N205" i="11"/>
  <c r="N59" i="11"/>
  <c r="N57" i="11"/>
  <c r="N55" i="11"/>
  <c r="O82" i="11" l="1"/>
  <c r="N30" i="11" s="1"/>
  <c r="O168" i="11"/>
  <c r="L53" i="11" l="1"/>
  <c r="M53" i="11"/>
  <c r="G42" i="11"/>
  <c r="H42" i="11" s="1"/>
  <c r="G43" i="11"/>
  <c r="H43" i="11" s="1"/>
  <c r="G44" i="11"/>
  <c r="H44" i="11" s="1"/>
  <c r="G45" i="11"/>
  <c r="H45" i="11" s="1"/>
  <c r="G46" i="11"/>
  <c r="H46" i="11" s="1"/>
  <c r="G47" i="11"/>
  <c r="H47" i="11" s="1"/>
  <c r="G48" i="11"/>
  <c r="H48" i="11" s="1"/>
  <c r="G49" i="11"/>
  <c r="H49" i="11" s="1"/>
  <c r="M43" i="11" l="1"/>
  <c r="L43" i="11"/>
  <c r="M46" i="11"/>
  <c r="L46" i="11"/>
  <c r="M42" i="11"/>
  <c r="L42" i="11"/>
  <c r="L49" i="11"/>
  <c r="M49" i="11"/>
  <c r="M45" i="11"/>
  <c r="L45" i="11"/>
  <c r="L47" i="11"/>
  <c r="M47" i="11"/>
  <c r="M48" i="11"/>
  <c r="L48" i="11"/>
  <c r="M44" i="11"/>
  <c r="L44" i="11"/>
  <c r="N53" i="11"/>
  <c r="N48" i="11" l="1"/>
  <c r="N45" i="11"/>
  <c r="N43" i="11"/>
  <c r="N44" i="11"/>
  <c r="N46" i="11"/>
  <c r="N47" i="11"/>
  <c r="N49" i="11"/>
  <c r="N42" i="11"/>
  <c r="N217" i="11" l="1"/>
  <c r="N218" i="11" s="1"/>
  <c r="O40" i="11"/>
  <c r="O217" i="11" s="1"/>
  <c r="N29" i="11"/>
  <c r="N12" i="11"/>
  <c r="N31" i="11"/>
  <c r="N219" i="11" l="1"/>
  <c r="N220" i="11" s="1"/>
  <c r="O219" i="11"/>
  <c r="O218" i="11"/>
  <c r="A28" i="11"/>
  <c r="A29" i="11"/>
  <c r="A31" i="11"/>
  <c r="O220" i="11" l="1"/>
  <c r="A42" i="11"/>
  <c r="A43" i="11" l="1"/>
  <c r="A44" i="11" l="1"/>
  <c r="N11" i="11" l="1"/>
  <c r="N32" i="11" s="1"/>
  <c r="A45" i="11"/>
  <c r="A46" i="11" l="1"/>
  <c r="N33" i="11"/>
  <c r="N34" i="11"/>
  <c r="A47" i="11" l="1"/>
  <c r="N35" i="11"/>
  <c r="A48" i="11" l="1"/>
  <c r="A49" i="11" l="1"/>
  <c r="A50" i="11" l="1"/>
  <c r="A53" i="11" l="1"/>
  <c r="A54" i="11" s="1"/>
  <c r="A55" i="11" s="1"/>
  <c r="A56" i="11" s="1"/>
  <c r="A57" i="11" s="1"/>
  <c r="A58" i="11" s="1"/>
  <c r="A59" i="11" s="1"/>
  <c r="A62" i="11" s="1"/>
  <c r="A63" i="11" s="1"/>
  <c r="A64" i="11" s="1"/>
  <c r="A65" i="11" s="1"/>
  <c r="A66" i="11" s="1"/>
  <c r="A67" i="11" s="1"/>
  <c r="A69" i="11" s="1"/>
  <c r="A71" i="11" s="1"/>
  <c r="A73" i="11" s="1"/>
  <c r="A74" i="11" s="1"/>
  <c r="A76" i="11" s="1"/>
  <c r="A78" i="11" s="1"/>
  <c r="A79" i="11" s="1"/>
  <c r="A81" i="11" s="1"/>
  <c r="A85" i="11" s="1"/>
  <c r="A86" i="11" s="1"/>
  <c r="A88" i="11" s="1"/>
  <c r="A90" i="11" s="1"/>
  <c r="A92" i="11" s="1"/>
  <c r="A94" i="11" s="1"/>
  <c r="A96" i="11" s="1"/>
  <c r="A98" i="11" s="1"/>
  <c r="A100" i="11" s="1"/>
  <c r="A101" i="11" s="1"/>
  <c r="A103" i="11" s="1"/>
  <c r="A104" i="11" s="1"/>
  <c r="A106" i="11" s="1"/>
  <c r="A107" i="11" s="1"/>
  <c r="A108" i="11" s="1"/>
  <c r="A110" i="11" s="1"/>
  <c r="A111" i="11" s="1"/>
  <c r="A112" i="11" s="1"/>
  <c r="A114" i="11" s="1"/>
  <c r="A116" i="11" s="1"/>
  <c r="A118" i="11" s="1"/>
  <c r="A120" i="11" s="1"/>
  <c r="A122" i="11" s="1"/>
  <c r="A124" i="11" s="1"/>
  <c r="A126" i="11" s="1"/>
  <c r="A128" i="11" s="1"/>
  <c r="A130" i="11" s="1"/>
  <c r="A131" i="11" s="1"/>
  <c r="A133" i="11" s="1"/>
  <c r="A135" i="11" s="1"/>
  <c r="A137" i="11" s="1"/>
  <c r="A138" i="11" s="1"/>
  <c r="A140" i="11" s="1"/>
  <c r="A142" i="11" s="1"/>
  <c r="A143" i="11" s="1"/>
  <c r="A146" i="11" s="1"/>
  <c r="A147" i="11" s="1"/>
  <c r="A148" i="11" s="1"/>
  <c r="A150" i="11" s="1"/>
  <c r="A151" i="11" s="1"/>
  <c r="A152" i="11" s="1"/>
  <c r="A153" i="11" s="1"/>
  <c r="A154" i="11" s="1"/>
  <c r="A155" i="11" s="1"/>
  <c r="A157" i="11" s="1"/>
  <c r="A158" i="11" s="1"/>
  <c r="A159" i="11" s="1"/>
  <c r="A161" i="11" s="1"/>
  <c r="A162" i="11" s="1"/>
  <c r="A163" i="11" s="1"/>
  <c r="A165" i="11" s="1"/>
  <c r="A166" i="11" s="1"/>
  <c r="A167" i="11" s="1"/>
  <c r="A170" i="11" s="1"/>
  <c r="A171" i="11" s="1"/>
  <c r="A172" i="11" s="1"/>
  <c r="A173" i="11" s="1"/>
  <c r="A174" i="11" s="1"/>
  <c r="A176" i="11" s="1"/>
  <c r="A178" i="11" s="1"/>
  <c r="A179" i="11" s="1"/>
  <c r="A181" i="11" s="1"/>
  <c r="A183" i="11" s="1"/>
  <c r="A185" i="11" s="1"/>
  <c r="A186" i="11" s="1"/>
  <c r="A188" i="11" s="1"/>
  <c r="A190" i="11" s="1"/>
  <c r="A192" i="11" s="1"/>
  <c r="A193" i="11" s="1"/>
  <c r="A194" i="11" s="1"/>
  <c r="A195" i="11" s="1"/>
  <c r="A197" i="11" s="1"/>
  <c r="A198" i="11" s="1"/>
  <c r="A199" i="11" s="1"/>
  <c r="A200" i="11" s="1"/>
  <c r="A201" i="11" s="1"/>
  <c r="A203" i="11" s="1"/>
  <c r="A204" i="11" s="1"/>
  <c r="A205" i="11" s="1"/>
  <c r="A207" i="11" s="1"/>
  <c r="A209" i="11" s="1"/>
  <c r="A210" i="11" s="1"/>
  <c r="A211" i="11" s="1"/>
  <c r="A212" i="11" s="1"/>
  <c r="A213" i="11" s="1"/>
  <c r="A214" i="11" s="1"/>
  <c r="A215" i="11" s="1"/>
  <c r="A216" i="11" s="1"/>
</calcChain>
</file>

<file path=xl/sharedStrings.xml><?xml version="1.0" encoding="utf-8"?>
<sst xmlns="http://schemas.openxmlformats.org/spreadsheetml/2006/main" count="373" uniqueCount="236">
  <si>
    <t>UNIT</t>
  </si>
  <si>
    <t>DESCRIPTION</t>
  </si>
  <si>
    <t>TRADE COST</t>
  </si>
  <si>
    <t>ITEM #</t>
  </si>
  <si>
    <t>QTY.</t>
  </si>
  <si>
    <t>SUB TOTAL</t>
  </si>
  <si>
    <t>TOTAL BASE BID</t>
  </si>
  <si>
    <t>OVERHEAD AND PROFIT</t>
  </si>
  <si>
    <t>INSURANCE</t>
  </si>
  <si>
    <t xml:space="preserve"> </t>
  </si>
  <si>
    <t>GENERAL</t>
  </si>
  <si>
    <t>Permit</t>
  </si>
  <si>
    <t>Supervision</t>
  </si>
  <si>
    <t>Estimate of Materials and Cost of Construction</t>
  </si>
  <si>
    <t>Summary</t>
  </si>
  <si>
    <t>Date:</t>
  </si>
  <si>
    <t>Project:</t>
  </si>
  <si>
    <t>Project Location:</t>
  </si>
  <si>
    <t>REF. SHEET</t>
  </si>
  <si>
    <t>CSI SECT</t>
  </si>
  <si>
    <t>QTY WITH
WASTAGE</t>
  </si>
  <si>
    <t>WASTAGE</t>
  </si>
  <si>
    <t>Final Cleanup</t>
  </si>
  <si>
    <t>Mobilization Cost</t>
  </si>
  <si>
    <t>Project Overheads</t>
  </si>
  <si>
    <t>Bonds</t>
  </si>
  <si>
    <t>Fees (Architect &amp; Engineer)</t>
  </si>
  <si>
    <t>Temporary Control &amp; Facilities</t>
  </si>
  <si>
    <t>DETAIL</t>
  </si>
  <si>
    <t>LS</t>
  </si>
  <si>
    <t>DIV-01</t>
  </si>
  <si>
    <t>FINISHES</t>
  </si>
  <si>
    <t>DIV-09</t>
  </si>
  <si>
    <t>FURNISHINGS</t>
  </si>
  <si>
    <t>DIV-12</t>
  </si>
  <si>
    <t>DIV-05</t>
  </si>
  <si>
    <t>METALS</t>
  </si>
  <si>
    <t>EXTERIOR IMPROVEMENTS</t>
  </si>
  <si>
    <t>DIV-32</t>
  </si>
  <si>
    <t>DIV-21</t>
  </si>
  <si>
    <t>FIRE SUPPRESSION</t>
  </si>
  <si>
    <t>DIV-03</t>
  </si>
  <si>
    <t>CONCRETE</t>
  </si>
  <si>
    <t>OPENINGS</t>
  </si>
  <si>
    <t>DIV-08</t>
  </si>
  <si>
    <t>DIV-22</t>
  </si>
  <si>
    <t>PLUMBING</t>
  </si>
  <si>
    <t>DIV-23</t>
  </si>
  <si>
    <t>(HVAC) HEATING VENTILATING &amp; AIR CONDITIONING</t>
  </si>
  <si>
    <t>ELECTRICAL</t>
  </si>
  <si>
    <t>DIV-26</t>
  </si>
  <si>
    <t>DIV-06</t>
  </si>
  <si>
    <t>WOOD, PLASTICS &amp; COMPOSITES</t>
  </si>
  <si>
    <t>DIV-02</t>
  </si>
  <si>
    <t>SELECTIVE REMOVALS AND DEMOLITIONS</t>
  </si>
  <si>
    <t>EARTHWORK</t>
  </si>
  <si>
    <t>DIV-31</t>
  </si>
  <si>
    <t>TOTAL ITEM COST</t>
  </si>
  <si>
    <t>Detailed Estimate</t>
  </si>
  <si>
    <t>DIV-14</t>
  </si>
  <si>
    <t>CONVEYING EQUIPMENT</t>
  </si>
  <si>
    <t>DIV-04</t>
  </si>
  <si>
    <t>UNIT MASONRY</t>
  </si>
  <si>
    <t>DIV-07</t>
  </si>
  <si>
    <t>THERMAL AND MOISTURE PROTECTION</t>
  </si>
  <si>
    <t>DIV-10</t>
  </si>
  <si>
    <t>SPECIALTIES</t>
  </si>
  <si>
    <t>DIV-11</t>
  </si>
  <si>
    <t>EQUIPMENTS</t>
  </si>
  <si>
    <t>DIV-13</t>
  </si>
  <si>
    <t>UNIT MATERIAL COST</t>
  </si>
  <si>
    <t>UNIT LABOR COST</t>
  </si>
  <si>
    <t>TOTAL MATERIAL COST</t>
  </si>
  <si>
    <t>TOTAL LABOR COST</t>
  </si>
  <si>
    <t>SPECIAL CONSTRUCTION</t>
  </si>
  <si>
    <t>DIV-33</t>
  </si>
  <si>
    <t>UTILITIES</t>
  </si>
  <si>
    <t>Scaffolding</t>
  </si>
  <si>
    <t>Site Demo</t>
  </si>
  <si>
    <t>Sawcut</t>
  </si>
  <si>
    <t>LF</t>
  </si>
  <si>
    <t>Remove Existing Pavement</t>
  </si>
  <si>
    <t>SF</t>
  </si>
  <si>
    <t>Remove Existing Parish Foundation</t>
  </si>
  <si>
    <t>Protect Existing Retaining Wall</t>
  </si>
  <si>
    <t>Remove &amp; Salvage Existing Concrete Step</t>
  </si>
  <si>
    <t>Remove Existing Sidewalk</t>
  </si>
  <si>
    <t>Remove &amp; Store Granite Curbing</t>
  </si>
  <si>
    <t>Site</t>
  </si>
  <si>
    <t>Pavement</t>
  </si>
  <si>
    <t>6" Bituminous Concrete Pavement _x000D_
- Abc Aggregate
- Well Compacted Subgrade</t>
  </si>
  <si>
    <t>6" Concrete Pavement
- Abc Aggregate
- Well Compacted Subgrade</t>
  </si>
  <si>
    <t>Concrete Driveway Apron</t>
  </si>
  <si>
    <t>8" Concrete Driveway Apron_x000D_
- 4X4 W4Xw4 Welded Wire Fabric_x000D_
- Compacted Granular Fill Base_x000D_
- Well Compacted Subgrade</t>
  </si>
  <si>
    <t>Concrete Sidewalk</t>
  </si>
  <si>
    <t>4" Concrete Sidewalk_x000D_
- 6X6 W2.9Xw2.9 Welded Wire Fabric_x000D_
- Compacted Granular Fill Base_x000D_
- Well Compacted Subgrade</t>
  </si>
  <si>
    <t>Concrete Pad</t>
  </si>
  <si>
    <t>6" Concrete Pad @ Transformer (76 Sf)
- Abc Aggregate
- Well Compacted Subgrade</t>
  </si>
  <si>
    <t>Screening Gate</t>
  </si>
  <si>
    <t>(21'-0" W.) Palm shield Architectural Screening Gate</t>
  </si>
  <si>
    <t>EA</t>
  </si>
  <si>
    <t>Bollard</t>
  </si>
  <si>
    <t>Concrete-Filled Steel Bollard</t>
  </si>
  <si>
    <t>Bollard Footing</t>
  </si>
  <si>
    <t>(18" Dia X 42" H.) Bollard Footing</t>
  </si>
  <si>
    <t>CY</t>
  </si>
  <si>
    <t>Retaining Wall</t>
  </si>
  <si>
    <t>C.I.P Retaining Wall_x000D_
- By Other</t>
  </si>
  <si>
    <t>Stone Retaining Wall</t>
  </si>
  <si>
    <t>Fence</t>
  </si>
  <si>
    <t>6' Metal Post Fence
- Square Post (8 Ea.)
- 3/4" Solid Square Picket
- 1-3/8" X 1-1/2" U-Channel Rail
- Industrial Drive Rivet- Rail Bracket- Rings
- Finial</t>
  </si>
  <si>
    <t>(18" Dia X 48" H.) Fence Footing</t>
  </si>
  <si>
    <t>Sign</t>
  </si>
  <si>
    <t>(12" X 24") Bollard Mounted Sign # 1</t>
  </si>
  <si>
    <t>(12" X 24") Wall-Mount Sign # 1</t>
  </si>
  <si>
    <t>(12" X  30") Wall-Mount Sign # 2</t>
  </si>
  <si>
    <t>Gate</t>
  </si>
  <si>
    <t>(4'-6" W.) Self-Closing Metal Post Egress Gate</t>
  </si>
  <si>
    <t>5' Ornamental Gated Entrance</t>
  </si>
  <si>
    <t>(24'-8" W.) Entrance Gate</t>
  </si>
  <si>
    <t>Planter Wall</t>
  </si>
  <si>
    <t>Df-Unlock Planter Wall</t>
  </si>
  <si>
    <t>Bed Plater</t>
  </si>
  <si>
    <t>24" Raised Bed Plater</t>
  </si>
  <si>
    <t>Paver</t>
  </si>
  <si>
    <t>Permeable Paver
- 8"X4" Pavers, Hand-Tight Joint Sweep W/ Polymeric Sand
- 1" Stone dust Setting Bed
- 8" Compacted Gravel Borrow
- Compacted Subgrade</t>
  </si>
  <si>
    <t>Crushed Stone</t>
  </si>
  <si>
    <t>Lawn</t>
  </si>
  <si>
    <t>Synthetic Lawn</t>
  </si>
  <si>
    <t>Curb</t>
  </si>
  <si>
    <t>6"X18"Granite Curb</t>
  </si>
  <si>
    <t>Stone Mulch</t>
  </si>
  <si>
    <t>Bike Rack</t>
  </si>
  <si>
    <t>Parking Striping</t>
  </si>
  <si>
    <t>Ada Parking Striping_x000D_
- 4" Painted White</t>
  </si>
  <si>
    <t>Parking Striping_x000D_
- 4" Painted White</t>
  </si>
  <si>
    <t>Ada Symbol</t>
  </si>
  <si>
    <t>Ada Symbol On Pavement</t>
  </si>
  <si>
    <t>Ev Charging Station</t>
  </si>
  <si>
    <t>Ev Charging Station For 2 Space Including 1 Handicapped Space</t>
  </si>
  <si>
    <t>Dumpster</t>
  </si>
  <si>
    <t>Palm - Sheild Dumpster Enclosure</t>
  </si>
  <si>
    <t>6" Concrete Pad @ Dumpster (252 Sf)
- Abc Aggregate
- Well Compacted Subgrade</t>
  </si>
  <si>
    <t>Directional Arrow</t>
  </si>
  <si>
    <t>Directional Arrow On Pavement_x000D_
- Painted</t>
  </si>
  <si>
    <t>Site Lighting</t>
  </si>
  <si>
    <t>Wl-1: Site Light</t>
  </si>
  <si>
    <t>Wl-2: Site Light</t>
  </si>
  <si>
    <t>Erosion Control</t>
  </si>
  <si>
    <t>6" Crushed Stone Construction Entrance_x000D_
- Soil Stabilization Geotextile</t>
  </si>
  <si>
    <t>Concrete Washout_x000D_
- Staked Hay Bales_x000D_
- Non-Woven Geotextile Filter Fabric_x000D_
- Secure Fabric W/ Erosion Control Staples_x000D_
- Filter Fabric_x000D_
- 1-1/2" X 1-1/2" X36" Wood Stake Or Steel Post</t>
  </si>
  <si>
    <t>Compost Filter Tube</t>
  </si>
  <si>
    <t>Temporary Stockpile</t>
  </si>
  <si>
    <t>Silt Fence (79 Post)_x000D_
- 1-1/2" X 1-1/2" X 42" Wood Stake Or Steel Post_x000D_
- 6"X6" Trench</t>
  </si>
  <si>
    <t>Catch Basin Filter Insert</t>
  </si>
  <si>
    <t>Pipe</t>
  </si>
  <si>
    <t>8" Sdr - 35 Pipe</t>
  </si>
  <si>
    <t>6" Sdr - 35 Pipe</t>
  </si>
  <si>
    <t>4" Ductile Iron Domestic Water Service</t>
  </si>
  <si>
    <t>6" Ductile Iron Fire Service</t>
  </si>
  <si>
    <t>1.5" Schedule 40 Steel Gas Service For Generator</t>
  </si>
  <si>
    <t>Clean Out</t>
  </si>
  <si>
    <t>8" Cleanout</t>
  </si>
  <si>
    <t>Oil/Grit Separator</t>
  </si>
  <si>
    <t>1000 Gal. Oil/Girt Separator</t>
  </si>
  <si>
    <t>3" Separator Vent</t>
  </si>
  <si>
    <t>Drain</t>
  </si>
  <si>
    <t>Floor Drain</t>
  </si>
  <si>
    <t>Electrical Conduits</t>
  </si>
  <si>
    <t>4" Pvc Electrical Conduit_x000D_
- 4 Way_x000D_
- 30" Cover Min</t>
  </si>
  <si>
    <t>Misc.</t>
  </si>
  <si>
    <t>4" Tapping Sleeve / Gate Valve Assembly W/ Thrust Restraint</t>
  </si>
  <si>
    <t>6" Tapping Sleeve / Gate Valve Assembly W/ Thrust Restraint</t>
  </si>
  <si>
    <t>Gas Meter</t>
  </si>
  <si>
    <t>Meter Bank</t>
  </si>
  <si>
    <t>Clearing &amp; Grabbing</t>
  </si>
  <si>
    <t>Clearing &amp; Grabbing Area</t>
  </si>
  <si>
    <t>Soil Striping</t>
  </si>
  <si>
    <t>6" Soil Striping Area</t>
  </si>
  <si>
    <t>Grading</t>
  </si>
  <si>
    <t>Cut</t>
  </si>
  <si>
    <t>Backfill</t>
  </si>
  <si>
    <t>Import/ Export Soil</t>
  </si>
  <si>
    <t>Import Soil</t>
  </si>
  <si>
    <t>Trenching</t>
  </si>
  <si>
    <t>Export Soil</t>
  </si>
  <si>
    <t>Drainage Piping System</t>
  </si>
  <si>
    <t>12" HDPE Pipes</t>
  </si>
  <si>
    <t>4" HDPE Pipes</t>
  </si>
  <si>
    <t>4" Perforated HDPE Pipes</t>
  </si>
  <si>
    <t>4" Underdrain Retaining Wall</t>
  </si>
  <si>
    <t>Drains</t>
  </si>
  <si>
    <t>AD-2: Drainage System</t>
  </si>
  <si>
    <t>AD-3: Drainage System</t>
  </si>
  <si>
    <t>AD-4: Drainage System</t>
  </si>
  <si>
    <t>AD-5: Drainage System</t>
  </si>
  <si>
    <t>AD-6: Drainage System</t>
  </si>
  <si>
    <t>Manholes</t>
  </si>
  <si>
    <t>DW-1: Drainage Manhole</t>
  </si>
  <si>
    <t>Outlet Control Structure</t>
  </si>
  <si>
    <t>Connect To Ex. Drainage System</t>
  </si>
  <si>
    <t>Detention System</t>
  </si>
  <si>
    <t>Underground Detention System
- Ferguson R-Tank HD
- Area: 723 SF
- Volume: 809 CY</t>
  </si>
  <si>
    <t>In-Line Backflow Preventer</t>
  </si>
  <si>
    <t>Contractor Shall Support Existing Wall</t>
  </si>
  <si>
    <t>Leader Connection</t>
  </si>
  <si>
    <t>4" HDPE Tee</t>
  </si>
  <si>
    <t>Clean-Out</t>
  </si>
  <si>
    <t>4" Vertical Clean-Out</t>
  </si>
  <si>
    <t>8" Internal Roof Drainage Outlet</t>
  </si>
  <si>
    <t>2" Internal Roof Drain Outlet</t>
  </si>
  <si>
    <t>Landscape</t>
  </si>
  <si>
    <t>TREES</t>
  </si>
  <si>
    <t>HERITAGE® IMPROVED RIVER BIRCH MULTI-TRUNK</t>
  </si>
  <si>
    <t>WHITE OAK</t>
  </si>
  <si>
    <t>DOUGLAS PYRAMIDAL ARBORVITAE</t>
  </si>
  <si>
    <t>SHRUBS</t>
  </si>
  <si>
    <t>PURPLICIOUS FALSE INDIGO</t>
  </si>
  <si>
    <t>LET'S DANCE® SKYVIEW® HYDRANGEA</t>
  </si>
  <si>
    <t>SCARLET BEAUTY™ SWEETSPIRE</t>
  </si>
  <si>
    <t>BAR HARBOR CREEPING JUNIPER</t>
  </si>
  <si>
    <t>BULLSEYE MOUNTAIN LAUREL</t>
  </si>
  <si>
    <t>BLUE MUFFIN ARROWWOOD VIBURNUM</t>
  </si>
  <si>
    <t>GRASSES</t>
  </si>
  <si>
    <t>NORTHERN SEA OATS</t>
  </si>
  <si>
    <t>HEAVY METAL SWITCH GRASS</t>
  </si>
  <si>
    <t>SHORT SASSY SWITCH GRASS</t>
  </si>
  <si>
    <t>GROUND COVERS</t>
  </si>
  <si>
    <t>SUMMER SPRITE LANCELEAF TICKSEED</t>
  </si>
  <si>
    <t>GRO-LOW FRAGRANT SUMAC</t>
  </si>
  <si>
    <t>SYNFESCUE 343 GRASS FIBER W/
- 12" LANDSCAPE SPIKES @ 12" O.C.
- GEOTEXTILE</t>
  </si>
  <si>
    <t>MISC.</t>
  </si>
  <si>
    <t>4"X4" PRESSURE TREATED NAILER BOARD W/
- 24" LONG #4 REBAR @ 2' O.C.</t>
  </si>
  <si>
    <t>SINGLE FACE MODULAR BLOCK WALL
- UNIVERSAL COPING
- CONCRETE ADHESIVE
- U-CARA FASCIA PANEL
- SURE TRACK BACKER BLOCK
- FILTER FABRIC
- UNIVERSAL BASE UNIT
- 6" 3/4" CLEAR GRAVEL</t>
  </si>
  <si>
    <t>DOUBLE FACE MODULAR BLOCK WALL
- UNIVERSAL COPING
- CONCRETE ADHESIVE
- U-CARA FASCIA PANEL
- SURE TRACK BACKER BLOCK
- UNIVERSAL BASE UNIT
- 6" 3/4" CLEAR GRAVEL</t>
  </si>
  <si>
    <t>SITEWORK 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</si>
</sst>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&quot;$&quot;* #,##0_);_(&quot;$&quot;* \(#,##0\);_(&quot;$&quot;* &quot;-&quot;??_);_(@_)"/>
    <numFmt numFmtId="166" formatCode="_(&quot;$&quot;* #,##0_);_(&quot;$&quot;* \(#,##0\);_(&quot;$&quot;* &quot;-&quot;?_);_(@_)"/>
    <numFmt numFmtId="167" formatCode="_-&quot;$&quot;* #,##0_-;\-&quot;$&quot;* #,##0_-;_-&quot;$&quot;* &quot;-&quot;??_-;_-@_-"/>
    <numFmt numFmtId="168" formatCode="_([$$-409]* #,##0.00_);_([$$-409]* \(#,##0.00\);_([$$-409]* &quot;-&quot;??_);_(@_)"/>
    <numFmt numFmtId="169" formatCode="0.0"/>
    <numFmt numFmtId="170" formatCode="_-[$$-409]* #,##0_ ;_-[$$-409]* \-#,##0\ ;_-[$$-409]* &quot;-&quot;??_ ;_-@_ "/>
  </numFmts>
  <fonts count="50" x14ac:knownFonts="1">
    <font>
      <sz val="12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9"/>
      <name val="Calibri"/>
      <family val="2"/>
      <scheme val="minor"/>
    </font>
    <font>
      <u/>
      <sz val="12"/>
      <name val="Calibri"/>
      <family val="2"/>
      <scheme val="minor"/>
    </font>
    <font>
      <b/>
      <sz val="12"/>
      <color indexed="8"/>
      <name val="Calibri"/>
      <family val="2"/>
    </font>
    <font>
      <b/>
      <sz val="12"/>
      <color indexed="6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Arial"/>
      <family val="2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0"/>
      <name val="Times New Roman"/>
      <family val="1"/>
    </font>
    <font>
      <b/>
      <u/>
      <sz val="18"/>
      <color theme="1"/>
      <name val="Times New Roman"/>
      <family val="1"/>
    </font>
    <font>
      <b/>
      <sz val="18"/>
      <color theme="1"/>
      <name val="Times New Roman"/>
      <family val="1"/>
    </font>
    <font>
      <b/>
      <sz val="28"/>
      <name val="Calibri"/>
      <family val="2"/>
      <scheme val="minor"/>
    </font>
    <font>
      <b/>
      <sz val="16"/>
      <color theme="0"/>
      <name val="Times New Roman"/>
      <family val="1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2"/>
      </top>
      <bottom style="double">
        <color indexed="62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 style="double">
        <color indexed="62"/>
      </top>
      <bottom style="double">
        <color indexed="62"/>
      </bottom>
      <diagonal/>
    </border>
    <border>
      <left/>
      <right/>
      <top style="double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2"/>
      </bottom>
      <diagonal/>
    </border>
    <border>
      <left/>
      <right style="thin">
        <color indexed="64"/>
      </right>
      <top/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7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3" borderId="0" applyNumberFormat="0" applyBorder="0" applyAlignment="0" applyProtection="0"/>
    <xf numFmtId="0" fontId="14" fillId="20" borderId="1" applyNumberFormat="0" applyAlignment="0" applyProtection="0"/>
    <xf numFmtId="0" fontId="15" fillId="21" borderId="2" applyNumberFormat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21" fillId="7" borderId="1" applyNumberFormat="0" applyAlignment="0" applyProtection="0"/>
    <xf numFmtId="0" fontId="22" fillId="0" borderId="6" applyNumberFormat="0" applyFill="0" applyAlignment="0" applyProtection="0"/>
    <xf numFmtId="0" fontId="23" fillId="22" borderId="0" applyNumberFormat="0" applyBorder="0" applyAlignment="0" applyProtection="0"/>
    <xf numFmtId="0" fontId="10" fillId="0" borderId="0"/>
    <xf numFmtId="0" fontId="10" fillId="23" borderId="7" applyNumberFormat="0" applyFont="0" applyAlignment="0" applyProtection="0"/>
    <xf numFmtId="0" fontId="24" fillId="20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9" fillId="0" borderId="0"/>
    <xf numFmtId="0" fontId="28" fillId="0" borderId="0"/>
    <xf numFmtId="0" fontId="10" fillId="0" borderId="0"/>
    <xf numFmtId="43" fontId="28" fillId="0" borderId="0" applyFont="0" applyFill="0" applyBorder="0" applyAlignment="0" applyProtection="0"/>
    <xf numFmtId="0" fontId="29" fillId="0" borderId="0"/>
    <xf numFmtId="43" fontId="10" fillId="0" borderId="0" applyFont="0" applyFill="0" applyBorder="0" applyAlignment="0" applyProtection="0"/>
    <xf numFmtId="0" fontId="10" fillId="0" borderId="0"/>
    <xf numFmtId="44" fontId="29" fillId="0" borderId="0" applyFont="0" applyFill="0" applyBorder="0" applyAlignment="0" applyProtection="0"/>
    <xf numFmtId="0" fontId="8" fillId="0" borderId="0"/>
    <xf numFmtId="0" fontId="10" fillId="0" borderId="0"/>
    <xf numFmtId="0" fontId="8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9" fontId="39" fillId="0" borderId="0" applyFont="0" applyFill="0" applyBorder="0" applyAlignment="0" applyProtection="0"/>
    <xf numFmtId="44" fontId="42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144">
    <xf numFmtId="0" fontId="0" fillId="0" borderId="0" xfId="0"/>
    <xf numFmtId="0" fontId="30" fillId="0" borderId="0" xfId="0" applyFont="1" applyAlignment="1">
      <alignment vertical="top"/>
    </xf>
    <xf numFmtId="0" fontId="33" fillId="0" borderId="0" xfId="0" applyFont="1" applyAlignment="1">
      <alignment vertical="top"/>
    </xf>
    <xf numFmtId="0" fontId="34" fillId="0" borderId="9" xfId="41" applyFont="1" applyFill="1" applyAlignment="1">
      <alignment vertical="top"/>
    </xf>
    <xf numFmtId="41" fontId="30" fillId="0" borderId="0" xfId="45" applyNumberFormat="1" applyFont="1" applyAlignment="1">
      <alignment vertical="center"/>
    </xf>
    <xf numFmtId="0" fontId="30" fillId="0" borderId="0" xfId="45" applyFont="1" applyAlignment="1">
      <alignment vertical="center"/>
    </xf>
    <xf numFmtId="0" fontId="34" fillId="0" borderId="9" xfId="41" applyFont="1" applyFill="1" applyAlignment="1">
      <alignment horizontal="left" vertical="top"/>
    </xf>
    <xf numFmtId="0" fontId="33" fillId="0" borderId="0" xfId="0" applyFont="1" applyAlignment="1">
      <alignment vertical="center"/>
    </xf>
    <xf numFmtId="0" fontId="32" fillId="0" borderId="0" xfId="0" applyFont="1" applyAlignment="1">
      <alignment horizontal="center" vertical="center" wrapText="1"/>
    </xf>
    <xf numFmtId="2" fontId="31" fillId="0" borderId="0" xfId="0" applyNumberFormat="1" applyFont="1" applyAlignment="1">
      <alignment vertical="center" wrapText="1"/>
    </xf>
    <xf numFmtId="164" fontId="34" fillId="0" borderId="9" xfId="41" applyNumberFormat="1" applyFont="1" applyFill="1" applyAlignment="1" applyProtection="1">
      <alignment horizontal="center" vertical="center"/>
    </xf>
    <xf numFmtId="0" fontId="34" fillId="0" borderId="9" xfId="41" applyFont="1" applyFill="1" applyAlignment="1">
      <alignment horizontal="center" vertical="center"/>
    </xf>
    <xf numFmtId="165" fontId="34" fillId="0" borderId="9" xfId="41" applyNumberFormat="1" applyFont="1" applyFill="1" applyAlignment="1">
      <alignment horizontal="left" vertical="center"/>
    </xf>
    <xf numFmtId="165" fontId="34" fillId="0" borderId="12" xfId="41" applyNumberFormat="1" applyFont="1" applyFill="1" applyBorder="1" applyAlignment="1">
      <alignment vertical="center"/>
    </xf>
    <xf numFmtId="0" fontId="38" fillId="0" borderId="0" xfId="0" applyFont="1" applyAlignment="1">
      <alignment vertical="top"/>
    </xf>
    <xf numFmtId="0" fontId="34" fillId="0" borderId="14" xfId="41" applyFont="1" applyFill="1" applyBorder="1" applyAlignment="1">
      <alignment horizontal="left" vertical="center"/>
    </xf>
    <xf numFmtId="0" fontId="34" fillId="0" borderId="15" xfId="41" applyFont="1" applyFill="1" applyBorder="1" applyAlignment="1">
      <alignment horizontal="left" vertical="center"/>
    </xf>
    <xf numFmtId="0" fontId="34" fillId="0" borderId="9" xfId="41" applyFont="1" applyFill="1" applyAlignment="1">
      <alignment horizontal="left" vertical="center"/>
    </xf>
    <xf numFmtId="0" fontId="31" fillId="0" borderId="10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top"/>
    </xf>
    <xf numFmtId="2" fontId="31" fillId="0" borderId="0" xfId="0" applyNumberFormat="1" applyFont="1" applyAlignment="1">
      <alignment vertical="top" wrapText="1"/>
    </xf>
    <xf numFmtId="2" fontId="31" fillId="0" borderId="0" xfId="0" applyNumberFormat="1" applyFont="1" applyAlignment="1">
      <alignment horizontal="center" vertical="center" wrapText="1"/>
    </xf>
    <xf numFmtId="164" fontId="31" fillId="0" borderId="0" xfId="0" applyNumberFormat="1" applyFont="1" applyAlignment="1">
      <alignment vertical="center"/>
    </xf>
    <xf numFmtId="44" fontId="31" fillId="0" borderId="0" xfId="62" applyFont="1" applyBorder="1" applyAlignment="1">
      <alignment vertical="center" wrapText="1"/>
    </xf>
    <xf numFmtId="44" fontId="34" fillId="0" borderId="9" xfId="62" applyFont="1" applyFill="1" applyBorder="1" applyAlignment="1">
      <alignment horizontal="left" vertical="center"/>
    </xf>
    <xf numFmtId="44" fontId="31" fillId="0" borderId="0" xfId="62" applyFont="1" applyAlignment="1">
      <alignment vertical="center" wrapText="1"/>
    </xf>
    <xf numFmtId="9" fontId="34" fillId="0" borderId="9" xfId="61" applyFont="1" applyFill="1" applyBorder="1" applyAlignment="1">
      <alignment horizontal="center" vertical="center"/>
    </xf>
    <xf numFmtId="9" fontId="31" fillId="0" borderId="0" xfId="61" applyFont="1" applyBorder="1" applyAlignment="1">
      <alignment horizontal="center" vertical="center" wrapText="1"/>
    </xf>
    <xf numFmtId="0" fontId="34" fillId="0" borderId="18" xfId="41" applyFont="1" applyFill="1" applyBorder="1" applyAlignment="1">
      <alignment horizontal="center" vertical="center"/>
    </xf>
    <xf numFmtId="0" fontId="34" fillId="0" borderId="18" xfId="41" applyFont="1" applyFill="1" applyBorder="1" applyAlignment="1">
      <alignment horizontal="left" vertical="top"/>
    </xf>
    <xf numFmtId="0" fontId="34" fillId="0" borderId="18" xfId="41" applyFont="1" applyFill="1" applyBorder="1" applyAlignment="1">
      <alignment vertical="top"/>
    </xf>
    <xf numFmtId="164" fontId="34" fillId="0" borderId="18" xfId="41" applyNumberFormat="1" applyFont="1" applyFill="1" applyBorder="1" applyAlignment="1" applyProtection="1">
      <alignment horizontal="center" vertical="center"/>
    </xf>
    <xf numFmtId="44" fontId="34" fillId="0" borderId="19" xfId="62" applyFont="1" applyFill="1" applyBorder="1" applyAlignment="1">
      <alignment vertical="center"/>
    </xf>
    <xf numFmtId="42" fontId="34" fillId="0" borderId="19" xfId="41" applyNumberFormat="1" applyFont="1" applyFill="1" applyBorder="1" applyAlignment="1">
      <alignment vertical="center"/>
    </xf>
    <xf numFmtId="1" fontId="31" fillId="24" borderId="11" xfId="38" applyNumberFormat="1" applyFont="1" applyFill="1" applyBorder="1" applyAlignment="1">
      <alignment horizontal="center" vertical="center"/>
    </xf>
    <xf numFmtId="1" fontId="31" fillId="24" borderId="11" xfId="38" applyNumberFormat="1" applyFont="1" applyFill="1" applyBorder="1" applyAlignment="1">
      <alignment horizontal="center" vertical="top"/>
    </xf>
    <xf numFmtId="0" fontId="31" fillId="24" borderId="11" xfId="38" applyFont="1" applyFill="1" applyBorder="1" applyAlignment="1">
      <alignment horizontal="justify" vertical="top" wrapText="1"/>
    </xf>
    <xf numFmtId="41" fontId="31" fillId="24" borderId="11" xfId="38" applyNumberFormat="1" applyFont="1" applyFill="1" applyBorder="1" applyAlignment="1">
      <alignment horizontal="center" vertical="center"/>
    </xf>
    <xf numFmtId="41" fontId="31" fillId="24" borderId="11" xfId="38" applyNumberFormat="1" applyFont="1" applyFill="1" applyBorder="1" applyAlignment="1">
      <alignment horizontal="right" vertical="center"/>
    </xf>
    <xf numFmtId="0" fontId="31" fillId="24" borderId="11" xfId="38" applyFont="1" applyFill="1" applyBorder="1" applyAlignment="1">
      <alignment horizontal="center" vertical="center"/>
    </xf>
    <xf numFmtId="44" fontId="31" fillId="24" borderId="11" xfId="62" applyFont="1" applyFill="1" applyBorder="1" applyAlignment="1" applyProtection="1">
      <alignment horizontal="left" vertical="center"/>
    </xf>
    <xf numFmtId="166" fontId="31" fillId="24" borderId="11" xfId="38" applyNumberFormat="1" applyFont="1" applyFill="1" applyBorder="1" applyAlignment="1" applyProtection="1">
      <alignment horizontal="left" vertical="center"/>
    </xf>
    <xf numFmtId="1" fontId="31" fillId="24" borderId="23" xfId="38" applyNumberFormat="1" applyFont="1" applyFill="1" applyBorder="1" applyAlignment="1">
      <alignment horizontal="center" vertical="center"/>
    </xf>
    <xf numFmtId="42" fontId="31" fillId="24" borderId="24" xfId="38" applyNumberFormat="1" applyFont="1" applyFill="1" applyBorder="1" applyAlignment="1" applyProtection="1">
      <alignment horizontal="left" vertical="center"/>
    </xf>
    <xf numFmtId="9" fontId="31" fillId="24" borderId="11" xfId="61" applyFont="1" applyFill="1" applyBorder="1" applyAlignment="1">
      <alignment horizontal="right" vertical="center"/>
    </xf>
    <xf numFmtId="9" fontId="34" fillId="0" borderId="18" xfId="61" applyFont="1" applyFill="1" applyBorder="1" applyAlignment="1" applyProtection="1">
      <alignment horizontal="center" vertical="center"/>
    </xf>
    <xf numFmtId="9" fontId="34" fillId="0" borderId="9" xfId="61" applyFont="1" applyFill="1" applyBorder="1" applyAlignment="1" applyProtection="1">
      <alignment horizontal="center" vertical="center"/>
    </xf>
    <xf numFmtId="9" fontId="31" fillId="0" borderId="0" xfId="61" applyFont="1" applyAlignment="1">
      <alignment horizontal="center" vertical="center" wrapText="1"/>
    </xf>
    <xf numFmtId="168" fontId="31" fillId="24" borderId="11" xfId="62" applyNumberFormat="1" applyFont="1" applyFill="1" applyBorder="1" applyAlignment="1" applyProtection="1">
      <alignment horizontal="left" vertical="center"/>
    </xf>
    <xf numFmtId="168" fontId="31" fillId="24" borderId="11" xfId="38" applyNumberFormat="1" applyFont="1" applyFill="1" applyBorder="1" applyAlignment="1" applyProtection="1">
      <alignment horizontal="left" vertical="center"/>
    </xf>
    <xf numFmtId="0" fontId="41" fillId="0" borderId="11" xfId="64" applyFont="1" applyBorder="1" applyAlignment="1">
      <alignment horizontal="left" vertical="center" wrapText="1"/>
    </xf>
    <xf numFmtId="1" fontId="36" fillId="0" borderId="11" xfId="64" applyNumberFormat="1" applyFont="1" applyBorder="1" applyAlignment="1">
      <alignment horizontal="right" vertical="center" wrapText="1"/>
    </xf>
    <xf numFmtId="0" fontId="36" fillId="0" borderId="11" xfId="64" applyFont="1" applyBorder="1" applyAlignment="1">
      <alignment horizontal="center" vertical="center" wrapText="1"/>
    </xf>
    <xf numFmtId="169" fontId="36" fillId="0" borderId="11" xfId="64" applyNumberFormat="1" applyFont="1" applyBorder="1" applyAlignment="1">
      <alignment horizontal="right" vertical="center" wrapText="1"/>
    </xf>
    <xf numFmtId="1" fontId="37" fillId="0" borderId="11" xfId="64" applyNumberFormat="1" applyFont="1" applyBorder="1" applyAlignment="1">
      <alignment horizontal="right" vertical="center" wrapText="1"/>
    </xf>
    <xf numFmtId="0" fontId="37" fillId="0" borderId="11" xfId="64" applyFont="1" applyBorder="1" applyAlignment="1">
      <alignment horizontal="center" vertical="center" wrapText="1"/>
    </xf>
    <xf numFmtId="0" fontId="37" fillId="26" borderId="11" xfId="64" applyFont="1" applyFill="1" applyBorder="1" applyAlignment="1">
      <alignment horizontal="center" vertical="center" wrapText="1"/>
    </xf>
    <xf numFmtId="0" fontId="41" fillId="0" borderId="11" xfId="65" applyFont="1" applyBorder="1"/>
    <xf numFmtId="0" fontId="37" fillId="0" borderId="11" xfId="65" applyFont="1" applyBorder="1"/>
    <xf numFmtId="0" fontId="36" fillId="0" borderId="11" xfId="65" applyFont="1" applyBorder="1" applyAlignment="1">
      <alignment horizontal="center" vertical="center"/>
    </xf>
    <xf numFmtId="0" fontId="36" fillId="0" borderId="11" xfId="65" applyFont="1" applyBorder="1" applyAlignment="1">
      <alignment horizontal="right" vertical="center"/>
    </xf>
    <xf numFmtId="1" fontId="36" fillId="0" borderId="11" xfId="65" applyNumberFormat="1" applyFont="1" applyBorder="1" applyAlignment="1">
      <alignment horizontal="right" vertical="center"/>
    </xf>
    <xf numFmtId="0" fontId="41" fillId="0" borderId="11" xfId="65" applyFont="1" applyBorder="1" applyAlignment="1">
      <alignment wrapText="1"/>
    </xf>
    <xf numFmtId="0" fontId="36" fillId="0" borderId="11" xfId="0" applyFont="1" applyBorder="1" applyAlignment="1">
      <alignment horizontal="right" vertical="center"/>
    </xf>
    <xf numFmtId="0" fontId="36" fillId="0" borderId="11" xfId="0" applyFont="1" applyBorder="1" applyAlignment="1">
      <alignment horizontal="center" vertical="center"/>
    </xf>
    <xf numFmtId="0" fontId="41" fillId="0" borderId="11" xfId="0" applyFont="1" applyBorder="1"/>
    <xf numFmtId="1" fontId="36" fillId="0" borderId="11" xfId="0" applyNumberFormat="1" applyFont="1" applyBorder="1" applyAlignment="1">
      <alignment horizontal="right" vertical="center"/>
    </xf>
    <xf numFmtId="0" fontId="41" fillId="0" borderId="11" xfId="0" applyFont="1" applyBorder="1" applyAlignment="1">
      <alignment wrapText="1"/>
    </xf>
    <xf numFmtId="0" fontId="37" fillId="0" borderId="11" xfId="0" applyFont="1" applyBorder="1"/>
    <xf numFmtId="0" fontId="44" fillId="0" borderId="0" xfId="0" applyFont="1"/>
    <xf numFmtId="0" fontId="43" fillId="0" borderId="0" xfId="0" applyFont="1" applyAlignment="1">
      <alignment horizontal="center" vertical="center"/>
    </xf>
    <xf numFmtId="0" fontId="43" fillId="0" borderId="0" xfId="0" applyFont="1" applyAlignment="1">
      <alignment horizontal="right"/>
    </xf>
    <xf numFmtId="14" fontId="43" fillId="0" borderId="0" xfId="0" applyNumberFormat="1" applyFont="1" applyAlignment="1">
      <alignment horizontal="left"/>
    </xf>
    <xf numFmtId="44" fontId="43" fillId="0" borderId="13" xfId="62" applyFont="1" applyBorder="1" applyAlignment="1">
      <alignment horizontal="center" vertical="center"/>
    </xf>
    <xf numFmtId="44" fontId="43" fillId="0" borderId="0" xfId="62" applyFont="1" applyBorder="1" applyAlignment="1">
      <alignment horizontal="center" vertical="center"/>
    </xf>
    <xf numFmtId="167" fontId="43" fillId="0" borderId="0" xfId="0" applyNumberFormat="1" applyFont="1"/>
    <xf numFmtId="44" fontId="43" fillId="0" borderId="0" xfId="62" applyFont="1" applyAlignment="1">
      <alignment horizontal="center" vertical="center"/>
    </xf>
    <xf numFmtId="167" fontId="43" fillId="0" borderId="0" xfId="0" applyNumberFormat="1" applyFont="1" applyAlignment="1">
      <alignment horizontal="center" vertical="center"/>
    </xf>
    <xf numFmtId="0" fontId="43" fillId="0" borderId="0" xfId="0" applyFont="1" applyAlignment="1">
      <alignment horizontal="right" vertical="center"/>
    </xf>
    <xf numFmtId="167" fontId="43" fillId="0" borderId="0" xfId="0" applyNumberFormat="1" applyFont="1" applyAlignment="1">
      <alignment vertical="center" wrapText="1"/>
    </xf>
    <xf numFmtId="0" fontId="40" fillId="28" borderId="10" xfId="0" applyFont="1" applyFill="1" applyBorder="1" applyAlignment="1">
      <alignment horizontal="center" vertical="center"/>
    </xf>
    <xf numFmtId="0" fontId="40" fillId="28" borderId="0" xfId="0" applyFont="1" applyFill="1" applyAlignment="1">
      <alignment horizontal="center" vertical="center"/>
    </xf>
    <xf numFmtId="0" fontId="40" fillId="28" borderId="0" xfId="0" applyFont="1" applyFill="1" applyAlignment="1">
      <alignment horizontal="center" vertical="top"/>
    </xf>
    <xf numFmtId="2" fontId="40" fillId="28" borderId="0" xfId="0" applyNumberFormat="1" applyFont="1" applyFill="1" applyAlignment="1">
      <alignment vertical="top" wrapText="1"/>
    </xf>
    <xf numFmtId="2" fontId="40" fillId="28" borderId="0" xfId="0" applyNumberFormat="1" applyFont="1" applyFill="1" applyAlignment="1">
      <alignment horizontal="right" vertical="center" wrapText="1"/>
    </xf>
    <xf numFmtId="9" fontId="40" fillId="28" borderId="0" xfId="61" applyFont="1" applyFill="1" applyBorder="1" applyAlignment="1">
      <alignment horizontal="center" vertical="center" wrapText="1"/>
    </xf>
    <xf numFmtId="2" fontId="40" fillId="28" borderId="0" xfId="0" applyNumberFormat="1" applyFont="1" applyFill="1" applyAlignment="1">
      <alignment horizontal="center" vertical="center" wrapText="1"/>
    </xf>
    <xf numFmtId="44" fontId="49" fillId="28" borderId="0" xfId="62" applyFont="1" applyFill="1" applyAlignment="1">
      <alignment horizontal="center" vertical="center"/>
    </xf>
    <xf numFmtId="0" fontId="37" fillId="29" borderId="11" xfId="39" applyFont="1" applyFill="1" applyBorder="1" applyAlignment="1">
      <alignment horizontal="center" vertical="center"/>
    </xf>
    <xf numFmtId="0" fontId="37" fillId="29" borderId="11" xfId="39" applyFont="1" applyFill="1" applyBorder="1" applyAlignment="1">
      <alignment horizontal="center" vertical="top"/>
    </xf>
    <xf numFmtId="0" fontId="37" fillId="29" borderId="11" xfId="39" applyFont="1" applyFill="1" applyBorder="1" applyAlignment="1">
      <alignment vertical="top"/>
    </xf>
    <xf numFmtId="0" fontId="37" fillId="29" borderId="11" xfId="39" applyFont="1" applyFill="1" applyBorder="1" applyAlignment="1">
      <alignment horizontal="right" vertical="center"/>
    </xf>
    <xf numFmtId="9" fontId="37" fillId="29" borderId="11" xfId="61" applyFont="1" applyFill="1" applyBorder="1" applyAlignment="1">
      <alignment vertical="center"/>
    </xf>
    <xf numFmtId="0" fontId="37" fillId="29" borderId="11" xfId="39" applyFont="1" applyFill="1" applyBorder="1" applyAlignment="1">
      <alignment vertical="center"/>
    </xf>
    <xf numFmtId="44" fontId="37" fillId="29" borderId="11" xfId="62" applyFont="1" applyFill="1" applyBorder="1" applyAlignment="1">
      <alignment vertical="center"/>
    </xf>
    <xf numFmtId="44" fontId="37" fillId="29" borderId="16" xfId="62" applyFont="1" applyFill="1" applyBorder="1" applyAlignment="1">
      <alignment vertical="center"/>
    </xf>
    <xf numFmtId="0" fontId="36" fillId="29" borderId="11" xfId="39" applyFont="1" applyFill="1" applyBorder="1" applyAlignment="1">
      <alignment horizontal="center" vertical="center"/>
    </xf>
    <xf numFmtId="0" fontId="36" fillId="29" borderId="11" xfId="39" applyFont="1" applyFill="1" applyBorder="1" applyAlignment="1">
      <alignment horizontal="center" vertical="top"/>
    </xf>
    <xf numFmtId="0" fontId="36" fillId="29" borderId="11" xfId="39" applyFont="1" applyFill="1" applyBorder="1" applyAlignment="1">
      <alignment vertical="top"/>
    </xf>
    <xf numFmtId="0" fontId="36" fillId="29" borderId="11" xfId="39" applyFont="1" applyFill="1" applyBorder="1" applyAlignment="1">
      <alignment horizontal="right" vertical="center"/>
    </xf>
    <xf numFmtId="9" fontId="36" fillId="29" borderId="11" xfId="61" applyFont="1" applyFill="1" applyBorder="1" applyAlignment="1">
      <alignment vertical="center"/>
    </xf>
    <xf numFmtId="0" fontId="36" fillId="29" borderId="11" xfId="39" applyFont="1" applyFill="1" applyBorder="1" applyAlignment="1">
      <alignment vertical="center"/>
    </xf>
    <xf numFmtId="44" fontId="36" fillId="29" borderId="11" xfId="62" applyFont="1" applyFill="1" applyBorder="1" applyAlignment="1">
      <alignment vertical="center"/>
    </xf>
    <xf numFmtId="44" fontId="36" fillId="29" borderId="16" xfId="62" applyFont="1" applyFill="1" applyBorder="1" applyAlignment="1">
      <alignment vertical="center"/>
    </xf>
    <xf numFmtId="9" fontId="40" fillId="28" borderId="0" xfId="61" applyFont="1" applyFill="1" applyBorder="1" applyAlignment="1">
      <alignment horizontal="right" vertical="center" wrapText="1"/>
    </xf>
    <xf numFmtId="9" fontId="49" fillId="28" borderId="0" xfId="61" applyFont="1" applyFill="1" applyAlignment="1">
      <alignment horizontal="center" vertical="center"/>
    </xf>
    <xf numFmtId="0" fontId="36" fillId="27" borderId="20" xfId="34" applyFont="1" applyFill="1" applyBorder="1" applyAlignment="1" applyProtection="1">
      <alignment horizontal="center" vertical="center" wrapText="1"/>
    </xf>
    <xf numFmtId="0" fontId="36" fillId="27" borderId="21" xfId="34" applyFont="1" applyFill="1" applyBorder="1" applyAlignment="1" applyProtection="1">
      <alignment horizontal="center" vertical="center" wrapText="1"/>
    </xf>
    <xf numFmtId="2" fontId="36" fillId="27" borderId="21" xfId="34" applyNumberFormat="1" applyFont="1" applyFill="1" applyBorder="1" applyAlignment="1" applyProtection="1">
      <alignment horizontal="center" vertical="center" wrapText="1"/>
    </xf>
    <xf numFmtId="2" fontId="36" fillId="27" borderId="21" xfId="34" applyNumberFormat="1" applyFont="1" applyFill="1" applyBorder="1" applyAlignment="1" applyProtection="1">
      <alignment horizontal="right" vertical="center" wrapText="1"/>
    </xf>
    <xf numFmtId="9" fontId="36" fillId="27" borderId="21" xfId="61" applyFont="1" applyFill="1" applyBorder="1" applyAlignment="1" applyProtection="1">
      <alignment horizontal="center" vertical="center" wrapText="1"/>
    </xf>
    <xf numFmtId="44" fontId="36" fillId="27" borderId="21" xfId="62" applyFont="1" applyFill="1" applyBorder="1" applyAlignment="1" applyProtection="1">
      <alignment horizontal="center" vertical="center" wrapText="1"/>
    </xf>
    <xf numFmtId="0" fontId="36" fillId="27" borderId="22" xfId="34" applyFont="1" applyFill="1" applyBorder="1" applyAlignment="1" applyProtection="1">
      <alignment horizontal="center" vertical="center" wrapText="1"/>
    </xf>
    <xf numFmtId="0" fontId="35" fillId="28" borderId="23" xfId="39" applyFont="1" applyFill="1" applyBorder="1" applyAlignment="1">
      <alignment horizontal="center" vertical="center"/>
    </xf>
    <xf numFmtId="0" fontId="35" fillId="28" borderId="11" xfId="39" applyFont="1" applyFill="1" applyBorder="1" applyAlignment="1">
      <alignment horizontal="center" vertical="center"/>
    </xf>
    <xf numFmtId="0" fontId="35" fillId="28" borderId="11" xfId="39" applyFont="1" applyFill="1" applyBorder="1" applyAlignment="1">
      <alignment horizontal="center" vertical="top"/>
    </xf>
    <xf numFmtId="0" fontId="35" fillId="28" borderId="11" xfId="39" applyFont="1" applyFill="1" applyBorder="1" applyAlignment="1">
      <alignment vertical="top"/>
    </xf>
    <xf numFmtId="0" fontId="35" fillId="28" borderId="11" xfId="39" applyFont="1" applyFill="1" applyBorder="1" applyAlignment="1">
      <alignment horizontal="right" vertical="center"/>
    </xf>
    <xf numFmtId="9" fontId="35" fillId="28" borderId="11" xfId="61" applyFont="1" applyFill="1" applyBorder="1" applyAlignment="1">
      <alignment horizontal="right" vertical="center"/>
    </xf>
    <xf numFmtId="44" fontId="35" fillId="28" borderId="11" xfId="62" applyFont="1" applyFill="1" applyBorder="1" applyAlignment="1">
      <alignment vertical="center"/>
    </xf>
    <xf numFmtId="166" fontId="35" fillId="28" borderId="11" xfId="39" applyNumberFormat="1" applyFont="1" applyFill="1" applyBorder="1" applyAlignment="1">
      <alignment vertical="center"/>
    </xf>
    <xf numFmtId="42" fontId="35" fillId="28" borderId="24" xfId="39" applyNumberFormat="1" applyFont="1" applyFill="1" applyBorder="1" applyAlignment="1">
      <alignment vertical="center"/>
    </xf>
    <xf numFmtId="0" fontId="36" fillId="30" borderId="11" xfId="64" applyFont="1" applyFill="1" applyBorder="1" applyAlignment="1">
      <alignment horizontal="left" vertical="center" wrapText="1"/>
    </xf>
    <xf numFmtId="42" fontId="37" fillId="29" borderId="16" xfId="39" applyNumberFormat="1" applyFont="1" applyFill="1" applyBorder="1" applyAlignment="1">
      <alignment horizontal="center" vertical="center"/>
    </xf>
    <xf numFmtId="42" fontId="37" fillId="29" borderId="17" xfId="39" applyNumberFormat="1" applyFont="1" applyFill="1" applyBorder="1" applyAlignment="1">
      <alignment horizontal="center" vertical="center"/>
    </xf>
    <xf numFmtId="167" fontId="45" fillId="28" borderId="28" xfId="0" applyNumberFormat="1" applyFont="1" applyFill="1" applyBorder="1" applyAlignment="1">
      <alignment horizontal="center" vertical="center"/>
    </xf>
    <xf numFmtId="167" fontId="45" fillId="28" borderId="29" xfId="0" applyNumberFormat="1" applyFont="1" applyFill="1" applyBorder="1" applyAlignment="1">
      <alignment horizontal="center" vertical="center"/>
    </xf>
    <xf numFmtId="42" fontId="36" fillId="29" borderId="16" xfId="39" applyNumberFormat="1" applyFont="1" applyFill="1" applyBorder="1" applyAlignment="1">
      <alignment horizontal="center" vertical="center"/>
    </xf>
    <xf numFmtId="42" fontId="36" fillId="29" borderId="17" xfId="39" applyNumberFormat="1" applyFont="1" applyFill="1" applyBorder="1" applyAlignment="1">
      <alignment horizontal="center" vertical="center"/>
    </xf>
    <xf numFmtId="0" fontId="34" fillId="0" borderId="14" xfId="41" applyFont="1" applyFill="1" applyBorder="1" applyAlignment="1">
      <alignment horizontal="left" vertical="center"/>
    </xf>
    <xf numFmtId="0" fontId="34" fillId="0" borderId="15" xfId="41" applyFont="1" applyFill="1" applyBorder="1" applyAlignment="1">
      <alignment horizontal="left" vertical="center"/>
    </xf>
    <xf numFmtId="2" fontId="40" fillId="28" borderId="0" xfId="0" applyNumberFormat="1" applyFont="1" applyFill="1" applyAlignment="1">
      <alignment horizontal="right" vertical="center" wrapText="1"/>
    </xf>
    <xf numFmtId="170" fontId="40" fillId="28" borderId="0" xfId="34" applyNumberFormat="1" applyFont="1" applyFill="1" applyBorder="1" applyAlignment="1" applyProtection="1">
      <alignment horizontal="center" vertical="center" wrapText="1"/>
    </xf>
    <xf numFmtId="0" fontId="34" fillId="0" borderId="25" xfId="41" applyFont="1" applyFill="1" applyBorder="1" applyAlignment="1">
      <alignment horizontal="left" vertical="center"/>
    </xf>
    <xf numFmtId="0" fontId="34" fillId="0" borderId="26" xfId="41" applyFont="1" applyFill="1" applyBorder="1" applyAlignment="1">
      <alignment horizontal="left" vertical="center"/>
    </xf>
    <xf numFmtId="0" fontId="48" fillId="25" borderId="10" xfId="0" applyFont="1" applyFill="1" applyBorder="1" applyAlignment="1">
      <alignment horizontal="center" vertical="center"/>
    </xf>
    <xf numFmtId="0" fontId="48" fillId="25" borderId="0" xfId="0" applyFont="1" applyFill="1" applyAlignment="1">
      <alignment horizontal="center" vertical="center"/>
    </xf>
    <xf numFmtId="9" fontId="31" fillId="0" borderId="0" xfId="61" applyFont="1" applyBorder="1" applyAlignment="1">
      <alignment horizontal="center" vertical="center" wrapText="1"/>
    </xf>
    <xf numFmtId="2" fontId="46" fillId="27" borderId="0" xfId="0" applyNumberFormat="1" applyFont="1" applyFill="1" applyAlignment="1">
      <alignment horizontal="center"/>
    </xf>
    <xf numFmtId="2" fontId="47" fillId="27" borderId="0" xfId="0" applyNumberFormat="1" applyFont="1" applyFill="1" applyAlignment="1">
      <alignment horizontal="center"/>
    </xf>
    <xf numFmtId="0" fontId="48" fillId="27" borderId="10" xfId="0" applyFont="1" applyFill="1" applyBorder="1" applyAlignment="1">
      <alignment horizontal="center" vertical="center"/>
    </xf>
    <xf numFmtId="0" fontId="48" fillId="27" borderId="0" xfId="0" applyFont="1" applyFill="1" applyAlignment="1">
      <alignment horizontal="center" vertical="center"/>
    </xf>
    <xf numFmtId="0" fontId="48" fillId="27" borderId="27" xfId="0" applyFont="1" applyFill="1" applyBorder="1" applyAlignment="1">
      <alignment horizontal="center" vertical="center"/>
    </xf>
  </cellXfs>
  <cellStyles count="6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46" xr:uid="{00000000-0005-0000-0000-00001B000000}"/>
    <cellStyle name="Comma 2 2" xfId="48" xr:uid="{00000000-0005-0000-0000-00001C000000}"/>
    <cellStyle name="Currency" xfId="62" builtinId="4"/>
    <cellStyle name="Currency 2" xfId="50" xr:uid="{00000000-0005-0000-0000-00001E000000}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10" xfId="64" xr:uid="{9EA2CC1B-56F6-4B19-A2D9-BA3A2E80292C}"/>
    <cellStyle name="Normal 11" xfId="65" xr:uid="{BB46A6B3-9506-4268-9985-2F5FC66964E1}"/>
    <cellStyle name="Normal 12" xfId="66" xr:uid="{A824377C-7D43-4109-95B5-93065F09ECAD}"/>
    <cellStyle name="Normal 2" xfId="44" xr:uid="{00000000-0005-0000-0000-000029000000}"/>
    <cellStyle name="Normal 2 2" xfId="47" xr:uid="{00000000-0005-0000-0000-00002A000000}"/>
    <cellStyle name="Normal 2 3" xfId="45" xr:uid="{00000000-0005-0000-0000-00002B000000}"/>
    <cellStyle name="Normal 2 3 2" xfId="52" xr:uid="{00000000-0005-0000-0000-00002C000000}"/>
    <cellStyle name="Normal 3" xfId="37" xr:uid="{00000000-0005-0000-0000-00002D000000}"/>
    <cellStyle name="Normal 4" xfId="43" xr:uid="{00000000-0005-0000-0000-00002E000000}"/>
    <cellStyle name="Normal 4 2" xfId="53" xr:uid="{00000000-0005-0000-0000-00002F000000}"/>
    <cellStyle name="Normal 4 2 2" xfId="58" xr:uid="{00000000-0005-0000-0000-000030000000}"/>
    <cellStyle name="Normal 4 3" xfId="51" xr:uid="{00000000-0005-0000-0000-000031000000}"/>
    <cellStyle name="Normal 4 3 2" xfId="57" xr:uid="{00000000-0005-0000-0000-000032000000}"/>
    <cellStyle name="Normal 4 4" xfId="56" xr:uid="{00000000-0005-0000-0000-000033000000}"/>
    <cellStyle name="Normal 5" xfId="49" xr:uid="{00000000-0005-0000-0000-000034000000}"/>
    <cellStyle name="Normal 6" xfId="55" xr:uid="{00000000-0005-0000-0000-000035000000}"/>
    <cellStyle name="Normal 7" xfId="54" xr:uid="{00000000-0005-0000-0000-000036000000}"/>
    <cellStyle name="Normal 7 2" xfId="59" xr:uid="{00000000-0005-0000-0000-000037000000}"/>
    <cellStyle name="Normal 8" xfId="60" xr:uid="{00000000-0005-0000-0000-000038000000}"/>
    <cellStyle name="Normal 9" xfId="63" xr:uid="{00000000-0005-0000-0000-000039000000}"/>
    <cellStyle name="Note" xfId="38" builtinId="10" customBuiltin="1"/>
    <cellStyle name="Output" xfId="39" builtinId="21" customBuiltin="1"/>
    <cellStyle name="Percent" xfId="61" builtinId="5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231319</xdr:colOff>
      <xdr:row>1</xdr:row>
      <xdr:rowOff>81643</xdr:rowOff>
    </xdr:from>
    <xdr:to>
      <xdr:col>15</xdr:col>
      <xdr:colOff>40821</xdr:colOff>
      <xdr:row>7</xdr:row>
      <xdr:rowOff>70757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E84E8F5-E741-8BDF-F6E0-52D354FC94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05855" y="285750"/>
          <a:ext cx="6232073" cy="1485900"/>
        </a:xfrm>
        <a:prstGeom prst="rect">
          <a:avLst/>
        </a:prstGeom>
        <a:solidFill>
          <a:schemeClr val="tx1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21"/>
  <sheetViews>
    <sheetView tabSelected="1" zoomScale="70" zoomScaleNormal="70" zoomScaleSheetLayoutView="40" workbookViewId="0">
      <selection activeCell="E23" sqref="E23"/>
    </sheetView>
  </sheetViews>
  <sheetFormatPr defaultColWidth="8.88671875" defaultRowHeight="15.75" x14ac:dyDescent="0.2"/>
  <cols>
    <col min="1" max="1" width="6" style="19" customWidth="1"/>
    <col min="2" max="3" width="8.6640625" style="19" customWidth="1"/>
    <col min="4" max="4" width="7.88671875" style="20" customWidth="1"/>
    <col min="5" max="5" width="67.5546875" style="21" bestFit="1" customWidth="1"/>
    <col min="6" max="6" width="8.33203125" style="22" customWidth="1"/>
    <col min="7" max="7" width="15.5546875" style="48" customWidth="1"/>
    <col min="8" max="8" width="10.77734375" style="22" customWidth="1"/>
    <col min="9" max="9" width="10.5546875" style="19" customWidth="1"/>
    <col min="10" max="10" width="18.5546875" style="26" customWidth="1"/>
    <col min="11" max="13" width="15.109375" style="26" customWidth="1"/>
    <col min="14" max="14" width="14.33203125" style="9" customWidth="1"/>
    <col min="15" max="15" width="15.44140625" style="23" customWidth="1"/>
    <col min="16" max="16" width="9.6640625" style="1"/>
    <col min="17" max="17" width="10.33203125" style="1" bestFit="1" customWidth="1"/>
    <col min="18" max="16384" width="8.88671875" style="1"/>
  </cols>
  <sheetData>
    <row r="1" spans="1:15" s="70" customFormat="1" ht="22.5" x14ac:dyDescent="0.3">
      <c r="A1" s="139" t="s">
        <v>13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</row>
    <row r="2" spans="1:15" x14ac:dyDescent="0.2">
      <c r="A2" s="18"/>
      <c r="G2" s="28"/>
      <c r="J2" s="24"/>
      <c r="K2" s="24"/>
      <c r="L2" s="24"/>
      <c r="M2" s="24"/>
    </row>
    <row r="3" spans="1:15" ht="16.5" thickBot="1" x14ac:dyDescent="0.3">
      <c r="B3" s="71"/>
      <c r="C3" s="71"/>
      <c r="D3" s="72" t="s">
        <v>15</v>
      </c>
      <c r="E3" s="73"/>
      <c r="G3" s="28"/>
      <c r="J3" s="74"/>
      <c r="K3" s="75"/>
      <c r="L3" s="75"/>
      <c r="M3" s="75"/>
      <c r="N3" s="71"/>
    </row>
    <row r="4" spans="1:15" x14ac:dyDescent="0.25">
      <c r="B4" s="71"/>
      <c r="C4" s="71"/>
      <c r="D4" s="72" t="s">
        <v>16</v>
      </c>
      <c r="E4" s="76" t="s">
        <v>235</v>
      </c>
      <c r="F4" s="138"/>
      <c r="G4" s="138"/>
      <c r="J4" s="77"/>
      <c r="K4" s="77"/>
      <c r="L4" s="77"/>
      <c r="M4" s="77"/>
      <c r="N4" s="78"/>
    </row>
    <row r="5" spans="1:15" ht="37.5" customHeight="1" x14ac:dyDescent="0.2">
      <c r="B5" s="71"/>
      <c r="C5" s="71"/>
      <c r="D5" s="79" t="s">
        <v>17</v>
      </c>
      <c r="E5" s="80"/>
      <c r="F5" s="138"/>
      <c r="G5" s="138"/>
      <c r="H5" s="28"/>
      <c r="J5" s="77"/>
      <c r="K5" s="77"/>
      <c r="L5" s="77"/>
      <c r="M5" s="77"/>
      <c r="N5" s="78"/>
    </row>
    <row r="6" spans="1:15" x14ac:dyDescent="0.2">
      <c r="A6" s="18"/>
      <c r="F6" s="138"/>
      <c r="G6" s="138"/>
      <c r="J6" s="77"/>
      <c r="K6" s="77"/>
      <c r="L6" s="77"/>
      <c r="M6" s="77"/>
      <c r="N6" s="78"/>
    </row>
    <row r="7" spans="1:15" x14ac:dyDescent="0.2">
      <c r="A7" s="18"/>
      <c r="G7" s="28"/>
      <c r="J7" s="77"/>
      <c r="K7" s="77"/>
      <c r="L7" s="77"/>
      <c r="M7" s="77"/>
      <c r="N7" s="78"/>
    </row>
    <row r="8" spans="1:15" ht="20.25" customHeight="1" x14ac:dyDescent="0.2">
      <c r="A8" s="141" t="s">
        <v>14</v>
      </c>
      <c r="B8" s="142"/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143"/>
    </row>
    <row r="9" spans="1:15" ht="20.25" customHeight="1" x14ac:dyDescent="0.2">
      <c r="A9" s="141"/>
      <c r="B9" s="142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3"/>
    </row>
    <row r="10" spans="1:15" ht="20.25" x14ac:dyDescent="0.2">
      <c r="A10" s="81"/>
      <c r="B10" s="82"/>
      <c r="C10" s="82"/>
      <c r="D10" s="83"/>
      <c r="E10" s="84"/>
      <c r="F10" s="85"/>
      <c r="G10" s="86"/>
      <c r="H10" s="87"/>
      <c r="I10" s="82"/>
      <c r="J10" s="88"/>
      <c r="K10" s="88"/>
      <c r="L10" s="88"/>
      <c r="M10" s="88"/>
      <c r="N10" s="126" t="s">
        <v>2</v>
      </c>
      <c r="O10" s="127" t="s">
        <v>2</v>
      </c>
    </row>
    <row r="11" spans="1:15" s="14" customFormat="1" x14ac:dyDescent="0.2">
      <c r="A11" s="89"/>
      <c r="B11" s="89"/>
      <c r="C11" s="89"/>
      <c r="D11" s="90" t="s">
        <v>30</v>
      </c>
      <c r="E11" s="91" t="s">
        <v>10</v>
      </c>
      <c r="F11" s="92"/>
      <c r="G11" s="93"/>
      <c r="H11" s="94"/>
      <c r="I11" s="94"/>
      <c r="J11" s="95"/>
      <c r="K11" s="96"/>
      <c r="L11" s="96"/>
      <c r="M11" s="96"/>
      <c r="N11" s="124">
        <f>O40</f>
        <v>0</v>
      </c>
      <c r="O11" s="125"/>
    </row>
    <row r="12" spans="1:15" s="14" customFormat="1" x14ac:dyDescent="0.2">
      <c r="A12" s="89"/>
      <c r="B12" s="89"/>
      <c r="C12" s="89"/>
      <c r="D12" s="90" t="s">
        <v>53</v>
      </c>
      <c r="E12" s="91" t="s">
        <v>54</v>
      </c>
      <c r="F12" s="92"/>
      <c r="G12" s="93"/>
      <c r="H12" s="94"/>
      <c r="I12" s="94"/>
      <c r="J12" s="95"/>
      <c r="K12" s="96"/>
      <c r="L12" s="96"/>
      <c r="M12" s="96"/>
      <c r="N12" s="124">
        <f>O51</f>
        <v>72326.959999999992</v>
      </c>
      <c r="O12" s="125"/>
    </row>
    <row r="13" spans="1:15" x14ac:dyDescent="0.2">
      <c r="A13" s="97"/>
      <c r="B13" s="97"/>
      <c r="C13" s="97"/>
      <c r="D13" s="98" t="s">
        <v>41</v>
      </c>
      <c r="E13" s="99" t="s">
        <v>42</v>
      </c>
      <c r="F13" s="100"/>
      <c r="G13" s="101"/>
      <c r="H13" s="102"/>
      <c r="I13" s="102"/>
      <c r="J13" s="103"/>
      <c r="K13" s="104"/>
      <c r="L13" s="104"/>
      <c r="M13" s="104"/>
      <c r="N13" s="128">
        <v>0</v>
      </c>
      <c r="O13" s="129"/>
    </row>
    <row r="14" spans="1:15" x14ac:dyDescent="0.2">
      <c r="A14" s="97"/>
      <c r="B14" s="97"/>
      <c r="C14" s="97"/>
      <c r="D14" s="98" t="s">
        <v>61</v>
      </c>
      <c r="E14" s="99" t="s">
        <v>62</v>
      </c>
      <c r="F14" s="100"/>
      <c r="G14" s="101"/>
      <c r="H14" s="102"/>
      <c r="I14" s="102"/>
      <c r="J14" s="103"/>
      <c r="K14" s="104"/>
      <c r="L14" s="104"/>
      <c r="M14" s="104"/>
      <c r="N14" s="128">
        <v>0</v>
      </c>
      <c r="O14" s="129"/>
    </row>
    <row r="15" spans="1:15" x14ac:dyDescent="0.2">
      <c r="A15" s="97"/>
      <c r="B15" s="97"/>
      <c r="C15" s="97"/>
      <c r="D15" s="98" t="s">
        <v>35</v>
      </c>
      <c r="E15" s="99" t="s">
        <v>36</v>
      </c>
      <c r="F15" s="100"/>
      <c r="G15" s="101"/>
      <c r="H15" s="102"/>
      <c r="I15" s="102"/>
      <c r="J15" s="103"/>
      <c r="K15" s="104"/>
      <c r="L15" s="104"/>
      <c r="M15" s="104"/>
      <c r="N15" s="128">
        <v>0</v>
      </c>
      <c r="O15" s="129"/>
    </row>
    <row r="16" spans="1:15" x14ac:dyDescent="0.2">
      <c r="A16" s="97"/>
      <c r="B16" s="97"/>
      <c r="C16" s="97"/>
      <c r="D16" s="98" t="s">
        <v>51</v>
      </c>
      <c r="E16" s="99" t="s">
        <v>52</v>
      </c>
      <c r="F16" s="100"/>
      <c r="G16" s="101"/>
      <c r="H16" s="102"/>
      <c r="I16" s="102"/>
      <c r="J16" s="103"/>
      <c r="K16" s="104"/>
      <c r="L16" s="104"/>
      <c r="M16" s="104"/>
      <c r="N16" s="128">
        <v>0</v>
      </c>
      <c r="O16" s="129"/>
    </row>
    <row r="17" spans="1:15" x14ac:dyDescent="0.2">
      <c r="A17" s="97"/>
      <c r="B17" s="97"/>
      <c r="C17" s="97"/>
      <c r="D17" s="98" t="s">
        <v>63</v>
      </c>
      <c r="E17" s="99" t="s">
        <v>64</v>
      </c>
      <c r="F17" s="100"/>
      <c r="G17" s="101"/>
      <c r="H17" s="102"/>
      <c r="I17" s="102"/>
      <c r="J17" s="103"/>
      <c r="K17" s="104"/>
      <c r="L17" s="104"/>
      <c r="M17" s="104"/>
      <c r="N17" s="128">
        <v>0</v>
      </c>
      <c r="O17" s="129"/>
    </row>
    <row r="18" spans="1:15" x14ac:dyDescent="0.2">
      <c r="A18" s="97"/>
      <c r="B18" s="97"/>
      <c r="C18" s="97"/>
      <c r="D18" s="98" t="s">
        <v>44</v>
      </c>
      <c r="E18" s="99" t="s">
        <v>43</v>
      </c>
      <c r="F18" s="100"/>
      <c r="G18" s="101"/>
      <c r="H18" s="102"/>
      <c r="I18" s="102"/>
      <c r="J18" s="103"/>
      <c r="K18" s="104"/>
      <c r="L18" s="104"/>
      <c r="M18" s="104"/>
      <c r="N18" s="128">
        <v>0</v>
      </c>
      <c r="O18" s="129"/>
    </row>
    <row r="19" spans="1:15" x14ac:dyDescent="0.2">
      <c r="A19" s="97"/>
      <c r="B19" s="97"/>
      <c r="C19" s="97"/>
      <c r="D19" s="98" t="s">
        <v>32</v>
      </c>
      <c r="E19" s="99" t="s">
        <v>31</v>
      </c>
      <c r="F19" s="100"/>
      <c r="G19" s="101"/>
      <c r="H19" s="102"/>
      <c r="I19" s="102"/>
      <c r="J19" s="103"/>
      <c r="K19" s="104"/>
      <c r="L19" s="104"/>
      <c r="M19" s="104"/>
      <c r="N19" s="128">
        <v>0</v>
      </c>
      <c r="O19" s="129"/>
    </row>
    <row r="20" spans="1:15" x14ac:dyDescent="0.2">
      <c r="A20" s="97"/>
      <c r="B20" s="97"/>
      <c r="C20" s="97"/>
      <c r="D20" s="98" t="s">
        <v>65</v>
      </c>
      <c r="E20" s="99" t="s">
        <v>66</v>
      </c>
      <c r="F20" s="100"/>
      <c r="G20" s="101"/>
      <c r="H20" s="102"/>
      <c r="I20" s="102"/>
      <c r="J20" s="103"/>
      <c r="K20" s="104"/>
      <c r="L20" s="104"/>
      <c r="M20" s="104"/>
      <c r="N20" s="128">
        <v>0</v>
      </c>
      <c r="O20" s="129"/>
    </row>
    <row r="21" spans="1:15" x14ac:dyDescent="0.2">
      <c r="A21" s="97"/>
      <c r="B21" s="97"/>
      <c r="C21" s="97"/>
      <c r="D21" s="98" t="s">
        <v>67</v>
      </c>
      <c r="E21" s="99" t="s">
        <v>68</v>
      </c>
      <c r="F21" s="100"/>
      <c r="G21" s="101"/>
      <c r="H21" s="102"/>
      <c r="I21" s="102"/>
      <c r="J21" s="103"/>
      <c r="K21" s="104"/>
      <c r="L21" s="104"/>
      <c r="M21" s="104"/>
      <c r="N21" s="128">
        <v>0</v>
      </c>
      <c r="O21" s="129"/>
    </row>
    <row r="22" spans="1:15" x14ac:dyDescent="0.2">
      <c r="A22" s="97"/>
      <c r="B22" s="97"/>
      <c r="C22" s="97"/>
      <c r="D22" s="98" t="s">
        <v>34</v>
      </c>
      <c r="E22" s="99" t="s">
        <v>33</v>
      </c>
      <c r="F22" s="100"/>
      <c r="G22" s="101"/>
      <c r="H22" s="102"/>
      <c r="I22" s="102"/>
      <c r="J22" s="103"/>
      <c r="K22" s="104"/>
      <c r="L22" s="104"/>
      <c r="M22" s="104"/>
      <c r="N22" s="128">
        <v>0</v>
      </c>
      <c r="O22" s="129"/>
    </row>
    <row r="23" spans="1:15" x14ac:dyDescent="0.2">
      <c r="A23" s="97"/>
      <c r="B23" s="97"/>
      <c r="C23" s="97"/>
      <c r="D23" s="98" t="s">
        <v>69</v>
      </c>
      <c r="E23" s="99" t="s">
        <v>74</v>
      </c>
      <c r="F23" s="100"/>
      <c r="G23" s="101"/>
      <c r="H23" s="102"/>
      <c r="I23" s="102"/>
      <c r="J23" s="103"/>
      <c r="K23" s="104"/>
      <c r="L23" s="104"/>
      <c r="M23" s="104"/>
      <c r="N23" s="128">
        <v>0</v>
      </c>
      <c r="O23" s="129"/>
    </row>
    <row r="24" spans="1:15" x14ac:dyDescent="0.2">
      <c r="A24" s="97"/>
      <c r="B24" s="97"/>
      <c r="C24" s="97"/>
      <c r="D24" s="98" t="s">
        <v>59</v>
      </c>
      <c r="E24" s="99" t="s">
        <v>60</v>
      </c>
      <c r="F24" s="100"/>
      <c r="G24" s="101"/>
      <c r="H24" s="102"/>
      <c r="I24" s="102"/>
      <c r="J24" s="103"/>
      <c r="K24" s="104"/>
      <c r="L24" s="104"/>
      <c r="M24" s="104"/>
      <c r="N24" s="128">
        <v>0</v>
      </c>
      <c r="O24" s="129"/>
    </row>
    <row r="25" spans="1:15" x14ac:dyDescent="0.2">
      <c r="A25" s="97"/>
      <c r="B25" s="97"/>
      <c r="C25" s="97"/>
      <c r="D25" s="98" t="s">
        <v>39</v>
      </c>
      <c r="E25" s="99" t="s">
        <v>40</v>
      </c>
      <c r="F25" s="100"/>
      <c r="G25" s="101"/>
      <c r="H25" s="102"/>
      <c r="I25" s="102"/>
      <c r="J25" s="103"/>
      <c r="K25" s="104"/>
      <c r="L25" s="104"/>
      <c r="M25" s="104"/>
      <c r="N25" s="128">
        <v>0</v>
      </c>
      <c r="O25" s="129"/>
    </row>
    <row r="26" spans="1:15" x14ac:dyDescent="0.2">
      <c r="A26" s="97"/>
      <c r="B26" s="97"/>
      <c r="C26" s="97"/>
      <c r="D26" s="98" t="s">
        <v>45</v>
      </c>
      <c r="E26" s="99" t="s">
        <v>46</v>
      </c>
      <c r="F26" s="100"/>
      <c r="G26" s="101"/>
      <c r="H26" s="102"/>
      <c r="I26" s="102"/>
      <c r="J26" s="103"/>
      <c r="K26" s="104"/>
      <c r="L26" s="104"/>
      <c r="M26" s="104"/>
      <c r="N26" s="128">
        <v>0</v>
      </c>
      <c r="O26" s="129"/>
    </row>
    <row r="27" spans="1:15" x14ac:dyDescent="0.2">
      <c r="A27" s="97"/>
      <c r="B27" s="97"/>
      <c r="C27" s="97"/>
      <c r="D27" s="98" t="s">
        <v>47</v>
      </c>
      <c r="E27" s="99" t="s">
        <v>48</v>
      </c>
      <c r="F27" s="100"/>
      <c r="G27" s="101"/>
      <c r="H27" s="102"/>
      <c r="I27" s="102"/>
      <c r="J27" s="103"/>
      <c r="K27" s="104"/>
      <c r="L27" s="104"/>
      <c r="M27" s="104"/>
      <c r="N27" s="128">
        <v>0</v>
      </c>
      <c r="O27" s="129"/>
    </row>
    <row r="28" spans="1:15" x14ac:dyDescent="0.2">
      <c r="A28" s="97" t="str">
        <f>IF(I28&lt;&gt;"",1+MAX($A27:A$40),"")</f>
        <v/>
      </c>
      <c r="B28" s="97"/>
      <c r="C28" s="97"/>
      <c r="D28" s="98" t="s">
        <v>50</v>
      </c>
      <c r="E28" s="99" t="s">
        <v>49</v>
      </c>
      <c r="F28" s="100"/>
      <c r="G28" s="101"/>
      <c r="H28" s="102"/>
      <c r="I28" s="102"/>
      <c r="J28" s="103"/>
      <c r="K28" s="104"/>
      <c r="L28" s="104"/>
      <c r="M28" s="104"/>
      <c r="N28" s="128">
        <v>0</v>
      </c>
      <c r="O28" s="129"/>
    </row>
    <row r="29" spans="1:15" s="14" customFormat="1" x14ac:dyDescent="0.2">
      <c r="A29" s="89" t="str">
        <f>IF(I29&lt;&gt;"",1+MAX($A28:A$40),"")</f>
        <v/>
      </c>
      <c r="B29" s="89"/>
      <c r="C29" s="89"/>
      <c r="D29" s="90" t="s">
        <v>56</v>
      </c>
      <c r="E29" s="91" t="s">
        <v>55</v>
      </c>
      <c r="F29" s="92"/>
      <c r="G29" s="93"/>
      <c r="H29" s="94"/>
      <c r="I29" s="94"/>
      <c r="J29" s="95"/>
      <c r="K29" s="96"/>
      <c r="L29" s="96"/>
      <c r="M29" s="96"/>
      <c r="N29" s="124">
        <f>O60</f>
        <v>24062.110899999996</v>
      </c>
      <c r="O29" s="125"/>
    </row>
    <row r="30" spans="1:15" s="14" customFormat="1" x14ac:dyDescent="0.2">
      <c r="A30" s="89" t="str">
        <f>IF(I30&lt;&gt;"",1+MAX($A28:A$40),"")</f>
        <v/>
      </c>
      <c r="B30" s="89"/>
      <c r="C30" s="89"/>
      <c r="D30" s="90" t="s">
        <v>38</v>
      </c>
      <c r="E30" s="91" t="s">
        <v>37</v>
      </c>
      <c r="F30" s="92"/>
      <c r="G30" s="93"/>
      <c r="H30" s="94"/>
      <c r="I30" s="94"/>
      <c r="J30" s="95"/>
      <c r="K30" s="96"/>
      <c r="L30" s="96"/>
      <c r="M30" s="96"/>
      <c r="N30" s="124">
        <f>O82</f>
        <v>265158.01999703702</v>
      </c>
      <c r="O30" s="125"/>
    </row>
    <row r="31" spans="1:15" s="14" customFormat="1" x14ac:dyDescent="0.2">
      <c r="A31" s="89" t="str">
        <f>IF(I31&lt;&gt;"",1+MAX($A29:A$40),"")</f>
        <v/>
      </c>
      <c r="B31" s="89"/>
      <c r="C31" s="89"/>
      <c r="D31" s="90" t="s">
        <v>75</v>
      </c>
      <c r="E31" s="91" t="s">
        <v>76</v>
      </c>
      <c r="F31" s="92"/>
      <c r="G31" s="93"/>
      <c r="H31" s="94"/>
      <c r="I31" s="94"/>
      <c r="J31" s="95"/>
      <c r="K31" s="96"/>
      <c r="L31" s="96"/>
      <c r="M31" s="96"/>
      <c r="N31" s="124">
        <f>O168</f>
        <v>82769.255000000005</v>
      </c>
      <c r="O31" s="125"/>
    </row>
    <row r="32" spans="1:15" ht="20.25" x14ac:dyDescent="0.2">
      <c r="A32" s="81"/>
      <c r="B32" s="82"/>
      <c r="C32" s="82"/>
      <c r="D32" s="83"/>
      <c r="E32" s="84"/>
      <c r="F32" s="85"/>
      <c r="G32" s="86"/>
      <c r="H32" s="87"/>
      <c r="I32" s="82"/>
      <c r="J32" s="88"/>
      <c r="K32" s="88"/>
      <c r="L32" s="88"/>
      <c r="M32" s="88"/>
      <c r="N32" s="133">
        <f>SUM(N11:O31)</f>
        <v>444316.34589703701</v>
      </c>
      <c r="O32" s="133"/>
    </row>
    <row r="33" spans="1:23" ht="20.25" x14ac:dyDescent="0.2">
      <c r="A33" s="81"/>
      <c r="B33" s="82"/>
      <c r="C33" s="82"/>
      <c r="D33" s="83"/>
      <c r="E33" s="84"/>
      <c r="F33" s="85"/>
      <c r="G33" s="105"/>
      <c r="H33" s="132" t="s">
        <v>8</v>
      </c>
      <c r="I33" s="132"/>
      <c r="J33" s="106">
        <v>0</v>
      </c>
      <c r="K33" s="106"/>
      <c r="L33" s="106"/>
      <c r="M33" s="106"/>
      <c r="N33" s="133">
        <f>N32*J33</f>
        <v>0</v>
      </c>
      <c r="O33" s="133"/>
    </row>
    <row r="34" spans="1:23" ht="20.25" customHeight="1" x14ac:dyDescent="0.2">
      <c r="A34" s="81"/>
      <c r="B34" s="82"/>
      <c r="C34" s="82"/>
      <c r="D34" s="83"/>
      <c r="E34" s="84"/>
      <c r="F34" s="85"/>
      <c r="G34" s="132" t="s">
        <v>7</v>
      </c>
      <c r="H34" s="132"/>
      <c r="I34" s="132"/>
      <c r="J34" s="106">
        <v>0.2</v>
      </c>
      <c r="K34" s="106"/>
      <c r="L34" s="106"/>
      <c r="M34" s="106"/>
      <c r="N34" s="133">
        <f>N32*J34</f>
        <v>88863.269179407405</v>
      </c>
      <c r="O34" s="133"/>
    </row>
    <row r="35" spans="1:23" ht="37.5" customHeight="1" x14ac:dyDescent="0.2">
      <c r="A35" s="81"/>
      <c r="B35" s="82"/>
      <c r="C35" s="82"/>
      <c r="D35" s="83"/>
      <c r="E35" s="84"/>
      <c r="F35" s="85"/>
      <c r="G35" s="105"/>
      <c r="H35" s="132" t="s">
        <v>6</v>
      </c>
      <c r="I35" s="132"/>
      <c r="J35" s="88"/>
      <c r="K35" s="88"/>
      <c r="L35" s="88"/>
      <c r="M35" s="88"/>
      <c r="N35" s="133">
        <f>SUM(N32:O34)</f>
        <v>533179.61507644446</v>
      </c>
      <c r="O35" s="133"/>
    </row>
    <row r="36" spans="1:23" x14ac:dyDescent="0.2">
      <c r="A36" s="18"/>
      <c r="G36" s="28"/>
      <c r="J36" s="77"/>
      <c r="K36" s="77"/>
      <c r="L36" s="77"/>
      <c r="M36" s="77"/>
      <c r="N36" s="78"/>
    </row>
    <row r="37" spans="1:23" x14ac:dyDescent="0.2">
      <c r="A37" s="136" t="s">
        <v>58</v>
      </c>
      <c r="B37" s="137"/>
      <c r="C37" s="137"/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7"/>
    </row>
    <row r="38" spans="1:23" ht="16.5" customHeight="1" thickBot="1" x14ac:dyDescent="0.25">
      <c r="A38" s="136"/>
      <c r="B38" s="137"/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</row>
    <row r="39" spans="1:23" s="8" customFormat="1" ht="30.6" customHeight="1" x14ac:dyDescent="0.2">
      <c r="A39" s="107" t="s">
        <v>3</v>
      </c>
      <c r="B39" s="108" t="s">
        <v>18</v>
      </c>
      <c r="C39" s="108" t="s">
        <v>28</v>
      </c>
      <c r="D39" s="108" t="s">
        <v>19</v>
      </c>
      <c r="E39" s="109" t="s">
        <v>1</v>
      </c>
      <c r="F39" s="110" t="s">
        <v>4</v>
      </c>
      <c r="G39" s="111" t="s">
        <v>21</v>
      </c>
      <c r="H39" s="109" t="s">
        <v>20</v>
      </c>
      <c r="I39" s="108" t="s">
        <v>0</v>
      </c>
      <c r="J39" s="112" t="s">
        <v>70</v>
      </c>
      <c r="K39" s="112" t="s">
        <v>71</v>
      </c>
      <c r="L39" s="112" t="s">
        <v>72</v>
      </c>
      <c r="M39" s="112" t="s">
        <v>73</v>
      </c>
      <c r="N39" s="109" t="s">
        <v>57</v>
      </c>
      <c r="O39" s="113" t="s">
        <v>2</v>
      </c>
      <c r="P39" s="7"/>
      <c r="Q39" s="7"/>
      <c r="R39" s="7"/>
      <c r="S39" s="7"/>
      <c r="T39" s="7"/>
      <c r="U39" s="7"/>
      <c r="V39" s="7"/>
      <c r="W39" s="7"/>
    </row>
    <row r="40" spans="1:23" s="5" customFormat="1" x14ac:dyDescent="0.2">
      <c r="A40" s="114"/>
      <c r="B40" s="115"/>
      <c r="C40" s="115"/>
      <c r="D40" s="116" t="s">
        <v>30</v>
      </c>
      <c r="E40" s="117" t="s">
        <v>10</v>
      </c>
      <c r="F40" s="118"/>
      <c r="G40" s="119"/>
      <c r="H40" s="118"/>
      <c r="I40" s="115"/>
      <c r="J40" s="120"/>
      <c r="K40" s="120"/>
      <c r="L40" s="120"/>
      <c r="M40" s="120"/>
      <c r="N40" s="121"/>
      <c r="O40" s="122">
        <f>SUM(N41:N50)</f>
        <v>0</v>
      </c>
      <c r="P40" s="4" t="s">
        <v>9</v>
      </c>
    </row>
    <row r="41" spans="1:23" s="5" customFormat="1" x14ac:dyDescent="0.2">
      <c r="A41" s="43"/>
      <c r="B41" s="35"/>
      <c r="C41" s="35"/>
      <c r="D41" s="36"/>
      <c r="E41" s="37"/>
      <c r="F41" s="38"/>
      <c r="G41" s="45"/>
      <c r="H41" s="39"/>
      <c r="I41" s="40"/>
      <c r="J41" s="41"/>
      <c r="K41" s="41"/>
      <c r="L41" s="41"/>
      <c r="M41" s="41"/>
      <c r="N41" s="42"/>
      <c r="O41" s="44"/>
      <c r="P41" s="4"/>
    </row>
    <row r="42" spans="1:23" s="5" customFormat="1" x14ac:dyDescent="0.2">
      <c r="A42" s="43">
        <f>IF(I42&lt;&gt;"",1+MAX($A40:A$40),"")</f>
        <v>1</v>
      </c>
      <c r="B42" s="35"/>
      <c r="C42" s="35"/>
      <c r="D42" s="36"/>
      <c r="E42" s="37" t="s">
        <v>11</v>
      </c>
      <c r="F42" s="38">
        <v>1</v>
      </c>
      <c r="G42" s="45">
        <f t="shared" ref="G42:G43" si="0">IF(F42=0,"",0)</f>
        <v>0</v>
      </c>
      <c r="H42" s="39">
        <f>IF(F42=0,"",F42*(1+G42))</f>
        <v>1</v>
      </c>
      <c r="I42" s="40" t="s">
        <v>29</v>
      </c>
      <c r="J42" s="41"/>
      <c r="K42" s="41"/>
      <c r="L42" s="42">
        <f t="shared" ref="L42" si="1">IF(F42=0,"",J42*H42)</f>
        <v>0</v>
      </c>
      <c r="M42" s="42">
        <f t="shared" ref="M42" si="2">IF(F42=0,"",K42*H42)</f>
        <v>0</v>
      </c>
      <c r="N42" s="42">
        <f t="shared" ref="N42" si="3">IF(F42=0,"",L42+M42)</f>
        <v>0</v>
      </c>
      <c r="O42" s="44"/>
      <c r="P42" s="4"/>
    </row>
    <row r="43" spans="1:23" s="5" customFormat="1" x14ac:dyDescent="0.2">
      <c r="A43" s="43">
        <f>IF(I43&lt;&gt;"",1+MAX($A$40:A42),"")</f>
        <v>2</v>
      </c>
      <c r="B43" s="35"/>
      <c r="C43" s="35"/>
      <c r="D43" s="36"/>
      <c r="E43" s="37" t="s">
        <v>12</v>
      </c>
      <c r="F43" s="38">
        <v>1</v>
      </c>
      <c r="G43" s="45">
        <f t="shared" si="0"/>
        <v>0</v>
      </c>
      <c r="H43" s="39">
        <f t="shared" ref="H43:H50" si="4">IF(F43=0,"",F43*(1+G43))</f>
        <v>1</v>
      </c>
      <c r="I43" s="40" t="s">
        <v>29</v>
      </c>
      <c r="J43" s="41"/>
      <c r="K43" s="41"/>
      <c r="L43" s="42">
        <f t="shared" ref="L43:L50" si="5">IF(F43=0,"",J43*H43)</f>
        <v>0</v>
      </c>
      <c r="M43" s="42">
        <f t="shared" ref="M43:M50" si="6">IF(F43=0,"",K43*H43)</f>
        <v>0</v>
      </c>
      <c r="N43" s="42">
        <f t="shared" ref="N43:N50" si="7">IF(F43=0,"",L43+M43)</f>
        <v>0</v>
      </c>
      <c r="O43" s="44"/>
      <c r="P43" s="4"/>
    </row>
    <row r="44" spans="1:23" s="5" customFormat="1" x14ac:dyDescent="0.2">
      <c r="A44" s="43">
        <f>IF(I44&lt;&gt;"",1+MAX($A$40:A43),"")</f>
        <v>3</v>
      </c>
      <c r="B44" s="35"/>
      <c r="C44" s="35"/>
      <c r="D44" s="36"/>
      <c r="E44" s="37" t="s">
        <v>22</v>
      </c>
      <c r="F44" s="38">
        <v>1</v>
      </c>
      <c r="G44" s="45">
        <f>IF(F44=0,"",0)</f>
        <v>0</v>
      </c>
      <c r="H44" s="39">
        <f t="shared" si="4"/>
        <v>1</v>
      </c>
      <c r="I44" s="40" t="s">
        <v>29</v>
      </c>
      <c r="J44" s="41"/>
      <c r="K44" s="41"/>
      <c r="L44" s="42">
        <f t="shared" si="5"/>
        <v>0</v>
      </c>
      <c r="M44" s="42">
        <f t="shared" si="6"/>
        <v>0</v>
      </c>
      <c r="N44" s="42">
        <f t="shared" si="7"/>
        <v>0</v>
      </c>
      <c r="O44" s="44"/>
      <c r="P44" s="4"/>
    </row>
    <row r="45" spans="1:23" s="5" customFormat="1" x14ac:dyDescent="0.2">
      <c r="A45" s="43">
        <f>IF(I45&lt;&gt;"",1+MAX($A$40:A44),"")</f>
        <v>4</v>
      </c>
      <c r="B45" s="35"/>
      <c r="C45" s="35"/>
      <c r="D45" s="36"/>
      <c r="E45" s="37" t="s">
        <v>23</v>
      </c>
      <c r="F45" s="38">
        <v>1</v>
      </c>
      <c r="G45" s="45">
        <f t="shared" ref="G45:G50" si="8">IF(F45=0,"",0)</f>
        <v>0</v>
      </c>
      <c r="H45" s="39">
        <f t="shared" si="4"/>
        <v>1</v>
      </c>
      <c r="I45" s="40" t="s">
        <v>29</v>
      </c>
      <c r="J45" s="41"/>
      <c r="K45" s="41"/>
      <c r="L45" s="42">
        <f t="shared" si="5"/>
        <v>0</v>
      </c>
      <c r="M45" s="42">
        <f t="shared" si="6"/>
        <v>0</v>
      </c>
      <c r="N45" s="42">
        <f t="shared" si="7"/>
        <v>0</v>
      </c>
      <c r="O45" s="44"/>
      <c r="P45" s="4"/>
    </row>
    <row r="46" spans="1:23" s="5" customFormat="1" x14ac:dyDescent="0.2">
      <c r="A46" s="43">
        <f>IF(I46&lt;&gt;"",1+MAX($A$40:A45),"")</f>
        <v>5</v>
      </c>
      <c r="B46" s="35"/>
      <c r="C46" s="35"/>
      <c r="D46" s="36"/>
      <c r="E46" s="37" t="s">
        <v>24</v>
      </c>
      <c r="F46" s="38">
        <v>1</v>
      </c>
      <c r="G46" s="45">
        <f t="shared" si="8"/>
        <v>0</v>
      </c>
      <c r="H46" s="39">
        <f t="shared" si="4"/>
        <v>1</v>
      </c>
      <c r="I46" s="40" t="s">
        <v>29</v>
      </c>
      <c r="J46" s="41"/>
      <c r="K46" s="41"/>
      <c r="L46" s="42">
        <f t="shared" si="5"/>
        <v>0</v>
      </c>
      <c r="M46" s="42">
        <f t="shared" si="6"/>
        <v>0</v>
      </c>
      <c r="N46" s="42">
        <f t="shared" si="7"/>
        <v>0</v>
      </c>
      <c r="O46" s="44"/>
      <c r="P46" s="4"/>
    </row>
    <row r="47" spans="1:23" s="5" customFormat="1" x14ac:dyDescent="0.2">
      <c r="A47" s="43">
        <f>IF(I47&lt;&gt;"",1+MAX($A$40:A46),"")</f>
        <v>6</v>
      </c>
      <c r="B47" s="35"/>
      <c r="C47" s="35"/>
      <c r="D47" s="36"/>
      <c r="E47" s="37" t="s">
        <v>25</v>
      </c>
      <c r="F47" s="38">
        <v>1</v>
      </c>
      <c r="G47" s="45">
        <f t="shared" si="8"/>
        <v>0</v>
      </c>
      <c r="H47" s="39">
        <f t="shared" si="4"/>
        <v>1</v>
      </c>
      <c r="I47" s="40" t="s">
        <v>29</v>
      </c>
      <c r="J47" s="41"/>
      <c r="K47" s="41"/>
      <c r="L47" s="42">
        <f t="shared" si="5"/>
        <v>0</v>
      </c>
      <c r="M47" s="42">
        <f t="shared" si="6"/>
        <v>0</v>
      </c>
      <c r="N47" s="42">
        <f t="shared" si="7"/>
        <v>0</v>
      </c>
      <c r="O47" s="44"/>
      <c r="P47" s="4"/>
    </row>
    <row r="48" spans="1:23" s="5" customFormat="1" x14ac:dyDescent="0.2">
      <c r="A48" s="43">
        <f>IF(I48&lt;&gt;"",1+MAX($A$40:A47),"")</f>
        <v>7</v>
      </c>
      <c r="B48" s="35"/>
      <c r="C48" s="35"/>
      <c r="D48" s="36"/>
      <c r="E48" s="37" t="s">
        <v>26</v>
      </c>
      <c r="F48" s="38">
        <v>1</v>
      </c>
      <c r="G48" s="45">
        <f t="shared" si="8"/>
        <v>0</v>
      </c>
      <c r="H48" s="39">
        <f t="shared" si="4"/>
        <v>1</v>
      </c>
      <c r="I48" s="40" t="s">
        <v>29</v>
      </c>
      <c r="J48" s="41"/>
      <c r="K48" s="41"/>
      <c r="L48" s="42">
        <f t="shared" si="5"/>
        <v>0</v>
      </c>
      <c r="M48" s="42">
        <f t="shared" si="6"/>
        <v>0</v>
      </c>
      <c r="N48" s="42">
        <f t="shared" si="7"/>
        <v>0</v>
      </c>
      <c r="O48" s="44"/>
      <c r="P48" s="4"/>
    </row>
    <row r="49" spans="1:16" s="5" customFormat="1" x14ac:dyDescent="0.2">
      <c r="A49" s="43">
        <f>IF(I49&lt;&gt;"",1+MAX($A$40:A48),"")</f>
        <v>8</v>
      </c>
      <c r="B49" s="35"/>
      <c r="C49" s="35"/>
      <c r="D49" s="36"/>
      <c r="E49" s="37" t="s">
        <v>27</v>
      </c>
      <c r="F49" s="38">
        <v>1</v>
      </c>
      <c r="G49" s="45">
        <f t="shared" si="8"/>
        <v>0</v>
      </c>
      <c r="H49" s="39">
        <f t="shared" si="4"/>
        <v>1</v>
      </c>
      <c r="I49" s="40" t="s">
        <v>29</v>
      </c>
      <c r="J49" s="41"/>
      <c r="K49" s="41"/>
      <c r="L49" s="42">
        <f t="shared" si="5"/>
        <v>0</v>
      </c>
      <c r="M49" s="42">
        <f t="shared" si="6"/>
        <v>0</v>
      </c>
      <c r="N49" s="42">
        <f t="shared" si="7"/>
        <v>0</v>
      </c>
      <c r="O49" s="44"/>
      <c r="P49" s="4"/>
    </row>
    <row r="50" spans="1:16" s="5" customFormat="1" x14ac:dyDescent="0.2">
      <c r="A50" s="43">
        <f>IF(I50&lt;&gt;"",1+MAX($A$40:A49),"")</f>
        <v>9</v>
      </c>
      <c r="B50" s="35"/>
      <c r="C50" s="35"/>
      <c r="D50" s="36"/>
      <c r="E50" s="37" t="s">
        <v>77</v>
      </c>
      <c r="F50" s="38">
        <v>1</v>
      </c>
      <c r="G50" s="45">
        <f t="shared" si="8"/>
        <v>0</v>
      </c>
      <c r="H50" s="39">
        <f t="shared" si="4"/>
        <v>1</v>
      </c>
      <c r="I50" s="40" t="s">
        <v>29</v>
      </c>
      <c r="J50" s="41"/>
      <c r="K50" s="41"/>
      <c r="L50" s="42">
        <f t="shared" si="5"/>
        <v>0</v>
      </c>
      <c r="M50" s="42">
        <f t="shared" si="6"/>
        <v>0</v>
      </c>
      <c r="N50" s="42">
        <f t="shared" si="7"/>
        <v>0</v>
      </c>
      <c r="O50" s="44"/>
      <c r="P50" s="4"/>
    </row>
    <row r="51" spans="1:16" s="5" customFormat="1" ht="18" customHeight="1" x14ac:dyDescent="0.2">
      <c r="A51" s="114" t="str">
        <f>IF(I51&lt;&gt;"",1+MAX($A$40:A50),"")</f>
        <v/>
      </c>
      <c r="B51" s="115"/>
      <c r="C51" s="115"/>
      <c r="D51" s="116" t="s">
        <v>53</v>
      </c>
      <c r="E51" s="117" t="s">
        <v>54</v>
      </c>
      <c r="F51" s="118"/>
      <c r="G51" s="119"/>
      <c r="H51" s="118"/>
      <c r="I51" s="115"/>
      <c r="J51" s="120"/>
      <c r="K51" s="120"/>
      <c r="L51" s="120"/>
      <c r="M51" s="120"/>
      <c r="N51" s="121"/>
      <c r="O51" s="122">
        <f>SUM(N52:N59)</f>
        <v>72326.959999999992</v>
      </c>
      <c r="P51" s="4"/>
    </row>
    <row r="52" spans="1:16" s="5" customFormat="1" x14ac:dyDescent="0.2">
      <c r="A52" s="43" t="str">
        <f>IF(I52&lt;&gt;"",1+MAX($A$40:A51),"")</f>
        <v/>
      </c>
      <c r="B52" s="35"/>
      <c r="C52" s="35"/>
      <c r="D52" s="36"/>
      <c r="E52" s="123" t="s">
        <v>78</v>
      </c>
      <c r="F52" s="52"/>
      <c r="G52" s="52"/>
      <c r="H52" s="52"/>
      <c r="I52" s="53"/>
      <c r="J52" s="41"/>
      <c r="K52" s="41"/>
      <c r="L52" s="42" t="str">
        <f t="shared" ref="L52:L53" si="9">IF(F52=0,"",J52*H52)</f>
        <v/>
      </c>
      <c r="M52" s="42" t="str">
        <f t="shared" ref="M52:M53" si="10">IF(F52=0,"",K52*H52)</f>
        <v/>
      </c>
      <c r="N52" s="42" t="str">
        <f t="shared" ref="N52:N53" si="11">IF(F52=0,"",L52+M52)</f>
        <v/>
      </c>
      <c r="O52" s="44"/>
      <c r="P52" s="4"/>
    </row>
    <row r="53" spans="1:16" s="5" customFormat="1" x14ac:dyDescent="0.2">
      <c r="A53" s="43">
        <f>IF(I53&lt;&gt;"",1+MAX($A$40:A52),"")</f>
        <v>10</v>
      </c>
      <c r="B53" s="35"/>
      <c r="C53" s="35"/>
      <c r="D53" s="36"/>
      <c r="E53" s="51" t="s">
        <v>79</v>
      </c>
      <c r="F53" s="52">
        <v>80.34</v>
      </c>
      <c r="G53" s="45">
        <f t="shared" ref="G53:G59" si="12">IF(F53=0,"",0)</f>
        <v>0</v>
      </c>
      <c r="H53" s="39">
        <f t="shared" ref="H53:H58" si="13">IF(F53=0,"",F53*(1+G53))</f>
        <v>80.34</v>
      </c>
      <c r="I53" s="53" t="s">
        <v>80</v>
      </c>
      <c r="J53" s="49"/>
      <c r="K53" s="49">
        <v>7</v>
      </c>
      <c r="L53" s="50">
        <f t="shared" si="9"/>
        <v>0</v>
      </c>
      <c r="M53" s="50">
        <f t="shared" si="10"/>
        <v>562.38</v>
      </c>
      <c r="N53" s="50">
        <f t="shared" si="11"/>
        <v>562.38</v>
      </c>
      <c r="O53" s="44"/>
      <c r="P53" s="4"/>
    </row>
    <row r="54" spans="1:16" s="5" customFormat="1" x14ac:dyDescent="0.2">
      <c r="A54" s="43">
        <f>IF(I54&lt;&gt;"",1+MAX($A$40:A53),"")</f>
        <v>11</v>
      </c>
      <c r="B54" s="35"/>
      <c r="C54" s="35"/>
      <c r="D54" s="36"/>
      <c r="E54" s="51" t="s">
        <v>81</v>
      </c>
      <c r="F54" s="52">
        <v>1657.98</v>
      </c>
      <c r="G54" s="45">
        <f t="shared" si="12"/>
        <v>0</v>
      </c>
      <c r="H54" s="39">
        <f t="shared" si="13"/>
        <v>1657.98</v>
      </c>
      <c r="I54" s="53" t="s">
        <v>82</v>
      </c>
      <c r="J54" s="41"/>
      <c r="K54" s="41">
        <v>3</v>
      </c>
      <c r="L54" s="50">
        <f t="shared" ref="L54:L59" si="14">IF(F54=0,"",J54*H54)</f>
        <v>0</v>
      </c>
      <c r="M54" s="50">
        <f t="shared" ref="M54:M59" si="15">IF(F54=0,"",K54*H54)</f>
        <v>4973.9400000000005</v>
      </c>
      <c r="N54" s="50">
        <f t="shared" ref="N54:N59" si="16">IF(F54=0,"",L54+M54)</f>
        <v>4973.9400000000005</v>
      </c>
      <c r="O54" s="44"/>
      <c r="P54" s="4"/>
    </row>
    <row r="55" spans="1:16" s="5" customFormat="1" x14ac:dyDescent="0.2">
      <c r="A55" s="43">
        <f>IF(I55&lt;&gt;"",1+MAX($A$40:A54),"")</f>
        <v>12</v>
      </c>
      <c r="B55" s="35"/>
      <c r="C55" s="35"/>
      <c r="D55" s="36"/>
      <c r="E55" s="51" t="s">
        <v>83</v>
      </c>
      <c r="F55" s="52">
        <v>20858.68</v>
      </c>
      <c r="G55" s="45">
        <f t="shared" si="12"/>
        <v>0</v>
      </c>
      <c r="H55" s="39">
        <f t="shared" si="13"/>
        <v>20858.68</v>
      </c>
      <c r="I55" s="53" t="s">
        <v>82</v>
      </c>
      <c r="J55" s="41"/>
      <c r="K55" s="41">
        <v>3</v>
      </c>
      <c r="L55" s="50">
        <f t="shared" si="14"/>
        <v>0</v>
      </c>
      <c r="M55" s="50">
        <f t="shared" si="15"/>
        <v>62576.04</v>
      </c>
      <c r="N55" s="50">
        <f t="shared" si="16"/>
        <v>62576.04</v>
      </c>
      <c r="O55" s="44"/>
      <c r="P55" s="4"/>
    </row>
    <row r="56" spans="1:16" s="5" customFormat="1" x14ac:dyDescent="0.2">
      <c r="A56" s="43">
        <f>IF(I56&lt;&gt;"",1+MAX($A$40:A55),"")</f>
        <v>13</v>
      </c>
      <c r="B56" s="35"/>
      <c r="C56" s="35"/>
      <c r="D56" s="36"/>
      <c r="E56" s="51" t="s">
        <v>84</v>
      </c>
      <c r="F56" s="52">
        <v>296.13</v>
      </c>
      <c r="G56" s="45">
        <f t="shared" si="12"/>
        <v>0</v>
      </c>
      <c r="H56" s="39">
        <f t="shared" si="13"/>
        <v>296.13</v>
      </c>
      <c r="I56" s="53" t="s">
        <v>80</v>
      </c>
      <c r="J56" s="41"/>
      <c r="K56" s="41">
        <v>6</v>
      </c>
      <c r="L56" s="50">
        <f t="shared" si="14"/>
        <v>0</v>
      </c>
      <c r="M56" s="50">
        <f t="shared" si="15"/>
        <v>1776.78</v>
      </c>
      <c r="N56" s="50">
        <f t="shared" si="16"/>
        <v>1776.78</v>
      </c>
      <c r="O56" s="44"/>
      <c r="P56" s="4"/>
    </row>
    <row r="57" spans="1:16" s="5" customFormat="1" x14ac:dyDescent="0.2">
      <c r="A57" s="43">
        <f>IF(I57&lt;&gt;"",1+MAX($A$40:A56),"")</f>
        <v>14</v>
      </c>
      <c r="B57" s="35"/>
      <c r="C57" s="35"/>
      <c r="D57" s="36"/>
      <c r="E57" s="51" t="s">
        <v>85</v>
      </c>
      <c r="F57" s="52">
        <v>106.86</v>
      </c>
      <c r="G57" s="45">
        <f t="shared" si="12"/>
        <v>0</v>
      </c>
      <c r="H57" s="39">
        <f>IF(F57=0,"",F57*(1+G57))</f>
        <v>106.86</v>
      </c>
      <c r="I57" s="53" t="s">
        <v>82</v>
      </c>
      <c r="J57" s="41"/>
      <c r="K57" s="41">
        <v>3</v>
      </c>
      <c r="L57" s="50">
        <f t="shared" si="14"/>
        <v>0</v>
      </c>
      <c r="M57" s="50">
        <f t="shared" si="15"/>
        <v>320.58</v>
      </c>
      <c r="N57" s="50">
        <f t="shared" si="16"/>
        <v>320.58</v>
      </c>
      <c r="O57" s="44"/>
      <c r="P57" s="4"/>
    </row>
    <row r="58" spans="1:16" s="5" customFormat="1" x14ac:dyDescent="0.2">
      <c r="A58" s="43">
        <f>IF(I58&lt;&gt;"",1+MAX($A$40:A57),"")</f>
        <v>15</v>
      </c>
      <c r="B58" s="35"/>
      <c r="C58" s="35"/>
      <c r="D58" s="36"/>
      <c r="E58" s="51" t="s">
        <v>86</v>
      </c>
      <c r="F58" s="52">
        <v>153.78</v>
      </c>
      <c r="G58" s="45">
        <f t="shared" si="12"/>
        <v>0</v>
      </c>
      <c r="H58" s="39">
        <f t="shared" si="13"/>
        <v>153.78</v>
      </c>
      <c r="I58" s="53" t="s">
        <v>82</v>
      </c>
      <c r="J58" s="41"/>
      <c r="K58" s="41">
        <v>3</v>
      </c>
      <c r="L58" s="50">
        <f t="shared" si="14"/>
        <v>0</v>
      </c>
      <c r="M58" s="50">
        <f t="shared" si="15"/>
        <v>461.34000000000003</v>
      </c>
      <c r="N58" s="50">
        <f t="shared" si="16"/>
        <v>461.34000000000003</v>
      </c>
      <c r="O58" s="44"/>
      <c r="P58" s="4"/>
    </row>
    <row r="59" spans="1:16" s="5" customFormat="1" x14ac:dyDescent="0.2">
      <c r="A59" s="43">
        <f>IF(I59&lt;&gt;"",1+MAX($A$40:A58),"")</f>
        <v>16</v>
      </c>
      <c r="B59" s="35"/>
      <c r="C59" s="35"/>
      <c r="D59" s="36"/>
      <c r="E59" s="51" t="s">
        <v>87</v>
      </c>
      <c r="F59" s="52">
        <v>165.59</v>
      </c>
      <c r="G59" s="45">
        <f t="shared" si="12"/>
        <v>0</v>
      </c>
      <c r="H59" s="39">
        <f>IF(F59=0,"",F59*(1+G59))</f>
        <v>165.59</v>
      </c>
      <c r="I59" s="53" t="s">
        <v>80</v>
      </c>
      <c r="J59" s="41"/>
      <c r="K59" s="41">
        <v>10</v>
      </c>
      <c r="L59" s="50">
        <f t="shared" si="14"/>
        <v>0</v>
      </c>
      <c r="M59" s="50">
        <f t="shared" si="15"/>
        <v>1655.9</v>
      </c>
      <c r="N59" s="50">
        <f t="shared" si="16"/>
        <v>1655.9</v>
      </c>
      <c r="O59" s="44"/>
      <c r="P59" s="4"/>
    </row>
    <row r="60" spans="1:16" s="5" customFormat="1" ht="18" customHeight="1" x14ac:dyDescent="0.2">
      <c r="A60" s="114" t="str">
        <f>IF(I60&lt;&gt;"",1+MAX($A$40:A59),"")</f>
        <v/>
      </c>
      <c r="B60" s="115"/>
      <c r="C60" s="115"/>
      <c r="D60" s="116" t="s">
        <v>56</v>
      </c>
      <c r="E60" s="117" t="s">
        <v>55</v>
      </c>
      <c r="F60" s="118"/>
      <c r="G60" s="119"/>
      <c r="H60" s="118"/>
      <c r="I60" s="115"/>
      <c r="J60" s="120"/>
      <c r="K60" s="120"/>
      <c r="L60" s="120"/>
      <c r="M60" s="120"/>
      <c r="N60" s="121"/>
      <c r="O60" s="122">
        <f>SUM(N61:N81)</f>
        <v>24062.110899999996</v>
      </c>
      <c r="P60" s="4"/>
    </row>
    <row r="61" spans="1:16" s="5" customFormat="1" x14ac:dyDescent="0.2">
      <c r="A61" s="43" t="str">
        <f>IF(I61&lt;&gt;"",1+MAX($A$40:A60),"")</f>
        <v/>
      </c>
      <c r="B61" s="35"/>
      <c r="C61" s="35"/>
      <c r="D61" s="36"/>
      <c r="E61" s="123" t="s">
        <v>148</v>
      </c>
      <c r="F61" s="52"/>
      <c r="G61" s="52"/>
      <c r="H61" s="52"/>
      <c r="I61" s="53"/>
      <c r="J61" s="41"/>
      <c r="K61" s="41"/>
      <c r="L61" s="42" t="str">
        <f t="shared" ref="L61:L67" si="17">IF(F61=0,"",J61*H61)</f>
        <v/>
      </c>
      <c r="M61" s="42" t="str">
        <f t="shared" ref="M61:M67" si="18">IF(F61=0,"",K61*H61)</f>
        <v/>
      </c>
      <c r="N61" s="42" t="str">
        <f t="shared" ref="N61:N67" si="19">IF(F61=0,"",L61+M61)</f>
        <v/>
      </c>
      <c r="O61" s="44"/>
      <c r="P61" s="4"/>
    </row>
    <row r="62" spans="1:16" s="5" customFormat="1" ht="31.5" x14ac:dyDescent="0.2">
      <c r="A62" s="43">
        <f>IF(I62&lt;&gt;"",1+MAX($A$40:A61),"")</f>
        <v>17</v>
      </c>
      <c r="B62" s="35"/>
      <c r="C62" s="35"/>
      <c r="D62" s="36"/>
      <c r="E62" s="51" t="s">
        <v>149</v>
      </c>
      <c r="F62" s="52">
        <v>605.46</v>
      </c>
      <c r="G62" s="45">
        <v>0.1</v>
      </c>
      <c r="H62" s="39">
        <f t="shared" ref="H62:H66" si="20">IF(F62=0,"",F62*(1+G62))</f>
        <v>666.00600000000009</v>
      </c>
      <c r="I62" s="53" t="s">
        <v>82</v>
      </c>
      <c r="J62" s="41">
        <v>2.5</v>
      </c>
      <c r="K62" s="41">
        <v>1.5</v>
      </c>
      <c r="L62" s="42">
        <f t="shared" si="17"/>
        <v>1665.0150000000003</v>
      </c>
      <c r="M62" s="42">
        <f t="shared" si="18"/>
        <v>999.00900000000013</v>
      </c>
      <c r="N62" s="42">
        <f t="shared" si="19"/>
        <v>2664.0240000000003</v>
      </c>
      <c r="O62" s="44"/>
      <c r="P62" s="4"/>
    </row>
    <row r="63" spans="1:16" s="5" customFormat="1" ht="94.5" x14ac:dyDescent="0.2">
      <c r="A63" s="43">
        <f>IF(I63&lt;&gt;"",1+MAX($A$40:A62),"")</f>
        <v>18</v>
      </c>
      <c r="B63" s="35"/>
      <c r="C63" s="35"/>
      <c r="D63" s="36"/>
      <c r="E63" s="51" t="s">
        <v>150</v>
      </c>
      <c r="F63" s="52">
        <v>70.66</v>
      </c>
      <c r="G63" s="45">
        <v>0.1</v>
      </c>
      <c r="H63" s="39">
        <f t="shared" si="20"/>
        <v>77.725999999999999</v>
      </c>
      <c r="I63" s="53" t="s">
        <v>82</v>
      </c>
      <c r="J63" s="41">
        <v>3</v>
      </c>
      <c r="K63" s="41">
        <v>2</v>
      </c>
      <c r="L63" s="42">
        <f t="shared" si="17"/>
        <v>233.178</v>
      </c>
      <c r="M63" s="42">
        <f t="shared" si="18"/>
        <v>155.452</v>
      </c>
      <c r="N63" s="42">
        <f t="shared" si="19"/>
        <v>388.63</v>
      </c>
      <c r="O63" s="44"/>
      <c r="P63" s="4"/>
    </row>
    <row r="64" spans="1:16" s="5" customFormat="1" x14ac:dyDescent="0.2">
      <c r="A64" s="43">
        <f>IF(I64&lt;&gt;"",1+MAX($A$40:A63),"")</f>
        <v>19</v>
      </c>
      <c r="B64" s="35"/>
      <c r="C64" s="35"/>
      <c r="D64" s="36"/>
      <c r="E64" s="51" t="s">
        <v>151</v>
      </c>
      <c r="F64" s="52">
        <v>187.63</v>
      </c>
      <c r="G64" s="45">
        <v>0.1</v>
      </c>
      <c r="H64" s="39">
        <f t="shared" si="20"/>
        <v>206.393</v>
      </c>
      <c r="I64" s="53" t="s">
        <v>80</v>
      </c>
      <c r="J64" s="41">
        <v>3</v>
      </c>
      <c r="K64" s="41">
        <v>2</v>
      </c>
      <c r="L64" s="42">
        <f t="shared" si="17"/>
        <v>619.17899999999997</v>
      </c>
      <c r="M64" s="42">
        <f t="shared" si="18"/>
        <v>412.786</v>
      </c>
      <c r="N64" s="42">
        <f t="shared" si="19"/>
        <v>1031.9649999999999</v>
      </c>
      <c r="O64" s="44"/>
      <c r="P64" s="4"/>
    </row>
    <row r="65" spans="1:16" s="5" customFormat="1" x14ac:dyDescent="0.2">
      <c r="A65" s="43">
        <f>IF(I65&lt;&gt;"",1+MAX($A$40:A64),"")</f>
        <v>20</v>
      </c>
      <c r="B65" s="35"/>
      <c r="C65" s="35"/>
      <c r="D65" s="36"/>
      <c r="E65" s="51" t="s">
        <v>152</v>
      </c>
      <c r="F65" s="52">
        <v>264</v>
      </c>
      <c r="G65" s="45">
        <v>0.1</v>
      </c>
      <c r="H65" s="39">
        <f t="shared" si="20"/>
        <v>290.40000000000003</v>
      </c>
      <c r="I65" s="53" t="s">
        <v>82</v>
      </c>
      <c r="J65" s="41">
        <v>1.8</v>
      </c>
      <c r="K65" s="41">
        <v>1.2</v>
      </c>
      <c r="L65" s="42">
        <f t="shared" si="17"/>
        <v>522.72</v>
      </c>
      <c r="M65" s="42">
        <f t="shared" si="18"/>
        <v>348.48</v>
      </c>
      <c r="N65" s="42">
        <f t="shared" si="19"/>
        <v>871.2</v>
      </c>
      <c r="O65" s="44"/>
      <c r="P65" s="4"/>
    </row>
    <row r="66" spans="1:16" s="5" customFormat="1" ht="47.25" x14ac:dyDescent="0.2">
      <c r="A66" s="43">
        <f>IF(I66&lt;&gt;"",1+MAX($A$40:A65),"")</f>
        <v>21</v>
      </c>
      <c r="B66" s="35"/>
      <c r="C66" s="35"/>
      <c r="D66" s="36"/>
      <c r="E66" s="51" t="s">
        <v>153</v>
      </c>
      <c r="F66" s="52">
        <v>393.1</v>
      </c>
      <c r="G66" s="45">
        <v>0.1</v>
      </c>
      <c r="H66" s="39">
        <f t="shared" si="20"/>
        <v>432.41000000000008</v>
      </c>
      <c r="I66" s="53" t="s">
        <v>80</v>
      </c>
      <c r="J66" s="41">
        <v>15</v>
      </c>
      <c r="K66" s="41">
        <v>10</v>
      </c>
      <c r="L66" s="42">
        <f t="shared" si="17"/>
        <v>6486.1500000000015</v>
      </c>
      <c r="M66" s="42">
        <f t="shared" si="18"/>
        <v>4324.1000000000004</v>
      </c>
      <c r="N66" s="42">
        <f t="shared" si="19"/>
        <v>10810.250000000002</v>
      </c>
      <c r="O66" s="44"/>
      <c r="P66" s="4"/>
    </row>
    <row r="67" spans="1:16" s="5" customFormat="1" x14ac:dyDescent="0.2">
      <c r="A67" s="43">
        <f>IF(I67&lt;&gt;"",1+MAX($A$40:A66),"")</f>
        <v>22</v>
      </c>
      <c r="B67" s="35"/>
      <c r="C67" s="35"/>
      <c r="D67" s="36"/>
      <c r="E67" s="51" t="s">
        <v>154</v>
      </c>
      <c r="F67" s="52">
        <v>2</v>
      </c>
      <c r="G67" s="45">
        <f t="shared" ref="G67" si="21">IF(F67=0,"",0)</f>
        <v>0</v>
      </c>
      <c r="H67" s="39">
        <f t="shared" ref="H67" si="22">IF(F67=0,"",F67*(1+G67))</f>
        <v>2</v>
      </c>
      <c r="I67" s="53" t="s">
        <v>100</v>
      </c>
      <c r="J67" s="41">
        <v>600</v>
      </c>
      <c r="K67" s="41">
        <v>300</v>
      </c>
      <c r="L67" s="42">
        <f t="shared" si="17"/>
        <v>1200</v>
      </c>
      <c r="M67" s="42">
        <f t="shared" si="18"/>
        <v>600</v>
      </c>
      <c r="N67" s="42">
        <f t="shared" si="19"/>
        <v>1800</v>
      </c>
      <c r="O67" s="44"/>
      <c r="P67" s="4"/>
    </row>
    <row r="68" spans="1:16" s="5" customFormat="1" x14ac:dyDescent="0.2">
      <c r="A68" s="43" t="str">
        <f>IF(I68&lt;&gt;"",1+MAX($A$40:A67),"")</f>
        <v/>
      </c>
      <c r="B68" s="35"/>
      <c r="C68" s="35"/>
      <c r="D68" s="36"/>
      <c r="E68" s="123" t="s">
        <v>175</v>
      </c>
      <c r="F68" s="61"/>
      <c r="G68" s="60"/>
      <c r="H68" s="60"/>
      <c r="I68" s="60"/>
      <c r="J68" s="41"/>
      <c r="K68" s="41"/>
      <c r="L68" s="42" t="str">
        <f t="shared" ref="L68:L69" si="23">IF(F68=0,"",J68*H68)</f>
        <v/>
      </c>
      <c r="M68" s="42" t="str">
        <f t="shared" ref="M68:M69" si="24">IF(F68=0,"",K68*H68)</f>
        <v/>
      </c>
      <c r="N68" s="42" t="str">
        <f t="shared" ref="N68:N69" si="25">IF(F68=0,"",L68+M68)</f>
        <v/>
      </c>
      <c r="O68" s="44"/>
      <c r="P68" s="4"/>
    </row>
    <row r="69" spans="1:16" s="5" customFormat="1" x14ac:dyDescent="0.25">
      <c r="A69" s="43">
        <f>IF(I69&lt;&gt;"",1+MAX($A$40:A68),"")</f>
        <v>23</v>
      </c>
      <c r="B69" s="35"/>
      <c r="C69" s="35"/>
      <c r="D69" s="36"/>
      <c r="E69" s="58" t="s">
        <v>176</v>
      </c>
      <c r="F69" s="62">
        <v>27052.15</v>
      </c>
      <c r="G69" s="45">
        <v>0.1</v>
      </c>
      <c r="H69" s="39">
        <f t="shared" ref="H69" si="26">IF(F69=0,"",F69*(1+G69))</f>
        <v>29757.365000000005</v>
      </c>
      <c r="I69" s="60" t="s">
        <v>82</v>
      </c>
      <c r="J69" s="41"/>
      <c r="K69" s="41">
        <v>0.03</v>
      </c>
      <c r="L69" s="42">
        <f t="shared" si="23"/>
        <v>0</v>
      </c>
      <c r="M69" s="42">
        <f t="shared" si="24"/>
        <v>892.72095000000013</v>
      </c>
      <c r="N69" s="42">
        <f t="shared" si="25"/>
        <v>892.72095000000013</v>
      </c>
      <c r="O69" s="44"/>
      <c r="P69" s="4"/>
    </row>
    <row r="70" spans="1:16" s="5" customFormat="1" x14ac:dyDescent="0.2">
      <c r="A70" s="43" t="str">
        <f>IF(I70&lt;&gt;"",1+MAX($A$40:A69),"")</f>
        <v/>
      </c>
      <c r="B70" s="35"/>
      <c r="C70" s="35"/>
      <c r="D70" s="36"/>
      <c r="E70" s="123" t="s">
        <v>177</v>
      </c>
      <c r="F70" s="62"/>
      <c r="G70" s="60"/>
      <c r="H70" s="60"/>
      <c r="I70" s="60"/>
      <c r="J70" s="41"/>
      <c r="K70" s="41"/>
      <c r="L70" s="42"/>
      <c r="M70" s="42"/>
      <c r="N70" s="42"/>
      <c r="O70" s="44"/>
      <c r="P70" s="4"/>
    </row>
    <row r="71" spans="1:16" s="5" customFormat="1" x14ac:dyDescent="0.25">
      <c r="A71" s="43">
        <f>IF(I71&lt;&gt;"",1+MAX($A$40:A70),"")</f>
        <v>24</v>
      </c>
      <c r="B71" s="35"/>
      <c r="C71" s="35"/>
      <c r="D71" s="36"/>
      <c r="E71" s="58" t="s">
        <v>178</v>
      </c>
      <c r="F71" s="62">
        <v>27052.15</v>
      </c>
      <c r="G71" s="45">
        <v>0.1</v>
      </c>
      <c r="H71" s="39">
        <f t="shared" ref="H71" si="27">IF(F71=0,"",F71*(1+G71))</f>
        <v>29757.365000000005</v>
      </c>
      <c r="I71" s="60" t="s">
        <v>82</v>
      </c>
      <c r="J71" s="41"/>
      <c r="K71" s="41">
        <v>0.03</v>
      </c>
      <c r="L71" s="42">
        <f t="shared" ref="L71" si="28">IF(F71=0,"",J71*H71)</f>
        <v>0</v>
      </c>
      <c r="M71" s="42">
        <f t="shared" ref="M71" si="29">IF(F71=0,"",K71*H71)</f>
        <v>892.72095000000013</v>
      </c>
      <c r="N71" s="42">
        <f t="shared" ref="N71" si="30">IF(F71=0,"",L71+M71)</f>
        <v>892.72095000000013</v>
      </c>
      <c r="O71" s="44"/>
      <c r="P71" s="4"/>
    </row>
    <row r="72" spans="1:16" s="5" customFormat="1" x14ac:dyDescent="0.2">
      <c r="A72" s="43" t="str">
        <f>IF(I72&lt;&gt;"",1+MAX($A$40:A71),"")</f>
        <v/>
      </c>
      <c r="B72" s="35"/>
      <c r="C72" s="35"/>
      <c r="D72" s="36"/>
      <c r="E72" s="123" t="s">
        <v>179</v>
      </c>
      <c r="F72" s="62"/>
      <c r="G72" s="60"/>
      <c r="H72" s="60"/>
      <c r="I72" s="60"/>
      <c r="J72" s="41"/>
      <c r="K72" s="41"/>
      <c r="L72" s="42"/>
      <c r="M72" s="42"/>
      <c r="N72" s="42"/>
      <c r="O72" s="44"/>
      <c r="P72" s="4"/>
    </row>
    <row r="73" spans="1:16" s="5" customFormat="1" x14ac:dyDescent="0.25">
      <c r="A73" s="43">
        <f>IF(I73&lt;&gt;"",1+MAX($A$40:A72),"")</f>
        <v>25</v>
      </c>
      <c r="B73" s="35"/>
      <c r="C73" s="35"/>
      <c r="D73" s="36"/>
      <c r="E73" s="58" t="s">
        <v>180</v>
      </c>
      <c r="F73" s="62">
        <v>16.66</v>
      </c>
      <c r="G73" s="45">
        <v>0.2</v>
      </c>
      <c r="H73" s="39">
        <f t="shared" ref="H73:H74" si="31">IF(F73=0,"",F73*(1+G73))</f>
        <v>19.992000000000001</v>
      </c>
      <c r="I73" s="60" t="s">
        <v>105</v>
      </c>
      <c r="J73" s="41"/>
      <c r="K73" s="41">
        <v>10</v>
      </c>
      <c r="L73" s="42">
        <f t="shared" ref="L73:L74" si="32">IF(F73=0,"",J73*H73)</f>
        <v>0</v>
      </c>
      <c r="M73" s="42">
        <f t="shared" ref="M73:M74" si="33">IF(F73=0,"",K73*H73)</f>
        <v>199.92000000000002</v>
      </c>
      <c r="N73" s="42">
        <f t="shared" ref="N73:N74" si="34">IF(F73=0,"",L73+M73)</f>
        <v>199.92000000000002</v>
      </c>
      <c r="O73" s="44"/>
      <c r="P73" s="4"/>
    </row>
    <row r="74" spans="1:16" s="5" customFormat="1" x14ac:dyDescent="0.25">
      <c r="A74" s="43">
        <f>IF(I74&lt;&gt;"",1+MAX($A$40:A73),"")</f>
        <v>26</v>
      </c>
      <c r="B74" s="35"/>
      <c r="C74" s="35"/>
      <c r="D74" s="36"/>
      <c r="E74" s="58" t="s">
        <v>181</v>
      </c>
      <c r="F74" s="62">
        <v>191.62</v>
      </c>
      <c r="G74" s="45">
        <v>0.2</v>
      </c>
      <c r="H74" s="39">
        <f t="shared" si="31"/>
        <v>229.94399999999999</v>
      </c>
      <c r="I74" s="60" t="s">
        <v>105</v>
      </c>
      <c r="J74" s="41"/>
      <c r="K74" s="41">
        <v>5</v>
      </c>
      <c r="L74" s="42">
        <f t="shared" si="32"/>
        <v>0</v>
      </c>
      <c r="M74" s="42">
        <f t="shared" si="33"/>
        <v>1149.72</v>
      </c>
      <c r="N74" s="42">
        <f t="shared" si="34"/>
        <v>1149.72</v>
      </c>
      <c r="O74" s="44"/>
      <c r="P74" s="4"/>
    </row>
    <row r="75" spans="1:16" s="5" customFormat="1" x14ac:dyDescent="0.25">
      <c r="A75" s="43" t="str">
        <f>IF(I75&lt;&gt;"",1+MAX($A$40:A74),"")</f>
        <v/>
      </c>
      <c r="B75" s="35"/>
      <c r="C75" s="35"/>
      <c r="D75" s="36"/>
      <c r="E75" s="59" t="s">
        <v>182</v>
      </c>
      <c r="F75" s="62"/>
      <c r="G75" s="60"/>
      <c r="H75" s="60"/>
      <c r="I75" s="60"/>
      <c r="J75" s="41"/>
      <c r="K75" s="41"/>
      <c r="L75" s="42"/>
      <c r="M75" s="42"/>
      <c r="N75" s="42"/>
      <c r="O75" s="44"/>
      <c r="P75" s="4"/>
    </row>
    <row r="76" spans="1:16" s="5" customFormat="1" x14ac:dyDescent="0.25">
      <c r="A76" s="43">
        <f>IF(I76&lt;&gt;"",1+MAX($A$40:A75),"")</f>
        <v>27</v>
      </c>
      <c r="B76" s="35"/>
      <c r="C76" s="35"/>
      <c r="D76" s="36"/>
      <c r="E76" s="58" t="s">
        <v>183</v>
      </c>
      <c r="F76" s="62">
        <v>174.96</v>
      </c>
      <c r="G76" s="45">
        <v>0.2</v>
      </c>
      <c r="H76" s="39">
        <f t="shared" ref="H76" si="35">IF(F76=0,"",F76*(1+G76))</f>
        <v>209.952</v>
      </c>
      <c r="I76" s="60" t="s">
        <v>105</v>
      </c>
      <c r="J76" s="41"/>
      <c r="K76" s="41">
        <v>5</v>
      </c>
      <c r="L76" s="42">
        <f t="shared" ref="L76" si="36">IF(F76=0,"",J76*H76)</f>
        <v>0</v>
      </c>
      <c r="M76" s="42">
        <f t="shared" ref="M76" si="37">IF(F76=0,"",K76*H76)</f>
        <v>1049.76</v>
      </c>
      <c r="N76" s="42">
        <f t="shared" ref="N76" si="38">IF(F76=0,"",L76+M76)</f>
        <v>1049.76</v>
      </c>
      <c r="O76" s="44"/>
      <c r="P76" s="4"/>
    </row>
    <row r="77" spans="1:16" s="5" customFormat="1" x14ac:dyDescent="0.2">
      <c r="A77" s="43" t="str">
        <f>IF(I77&lt;&gt;"",1+MAX($A$40:A76),"")</f>
        <v/>
      </c>
      <c r="B77" s="35"/>
      <c r="C77" s="35"/>
      <c r="D77" s="36"/>
      <c r="E77" s="123" t="s">
        <v>184</v>
      </c>
      <c r="F77" s="62"/>
      <c r="G77" s="60"/>
      <c r="H77" s="60"/>
      <c r="I77" s="60"/>
      <c r="J77" s="41"/>
      <c r="K77" s="41"/>
      <c r="L77" s="42"/>
      <c r="M77" s="42"/>
      <c r="N77" s="42"/>
      <c r="O77" s="44"/>
      <c r="P77" s="4"/>
    </row>
    <row r="78" spans="1:16" s="5" customFormat="1" x14ac:dyDescent="0.25">
      <c r="A78" s="43">
        <f>IF(I78&lt;&gt;"",1+MAX($A$40:A77),"")</f>
        <v>28</v>
      </c>
      <c r="B78" s="35"/>
      <c r="C78" s="35"/>
      <c r="D78" s="36"/>
      <c r="E78" s="58" t="s">
        <v>180</v>
      </c>
      <c r="F78" s="62">
        <v>128.4</v>
      </c>
      <c r="G78" s="45">
        <v>0.2</v>
      </c>
      <c r="H78" s="39">
        <f t="shared" ref="H78:H79" si="39">IF(F78=0,"",F78*(1+G78))</f>
        <v>154.08000000000001</v>
      </c>
      <c r="I78" s="60" t="s">
        <v>105</v>
      </c>
      <c r="J78" s="41"/>
      <c r="K78" s="41">
        <v>10</v>
      </c>
      <c r="L78" s="42">
        <f t="shared" ref="L78:L79" si="40">IF(F78=0,"",J78*H78)</f>
        <v>0</v>
      </c>
      <c r="M78" s="42">
        <f t="shared" ref="M78:M79" si="41">IF(F78=0,"",K78*H78)</f>
        <v>1540.8000000000002</v>
      </c>
      <c r="N78" s="42">
        <f t="shared" ref="N78:N79" si="42">IF(F78=0,"",L78+M78)</f>
        <v>1540.8000000000002</v>
      </c>
      <c r="O78" s="44"/>
      <c r="P78" s="4"/>
    </row>
    <row r="79" spans="1:16" s="5" customFormat="1" x14ac:dyDescent="0.25">
      <c r="A79" s="43">
        <f>IF(I79&lt;&gt;"",1+MAX($A$40:A78),"")</f>
        <v>29</v>
      </c>
      <c r="B79" s="35"/>
      <c r="C79" s="35"/>
      <c r="D79" s="36"/>
      <c r="E79" s="58" t="s">
        <v>181</v>
      </c>
      <c r="F79" s="62">
        <v>120.99000000000001</v>
      </c>
      <c r="G79" s="45">
        <v>0.2</v>
      </c>
      <c r="H79" s="39">
        <f t="shared" si="39"/>
        <v>145.18800000000002</v>
      </c>
      <c r="I79" s="60" t="s">
        <v>105</v>
      </c>
      <c r="J79" s="41"/>
      <c r="K79" s="41">
        <v>5</v>
      </c>
      <c r="L79" s="42">
        <f t="shared" si="40"/>
        <v>0</v>
      </c>
      <c r="M79" s="42">
        <f t="shared" si="41"/>
        <v>725.94</v>
      </c>
      <c r="N79" s="42">
        <f t="shared" si="42"/>
        <v>725.94</v>
      </c>
      <c r="O79" s="44"/>
      <c r="P79" s="4"/>
    </row>
    <row r="80" spans="1:16" s="5" customFormat="1" x14ac:dyDescent="0.25">
      <c r="A80" s="43" t="str">
        <f>IF(I80&lt;&gt;"",1+MAX($A$40:A79),"")</f>
        <v/>
      </c>
      <c r="B80" s="35"/>
      <c r="C80" s="35"/>
      <c r="D80" s="36"/>
      <c r="E80" s="59" t="s">
        <v>182</v>
      </c>
      <c r="F80" s="62"/>
      <c r="G80" s="60"/>
      <c r="H80" s="60"/>
      <c r="I80" s="60"/>
      <c r="J80" s="41"/>
      <c r="K80" s="41"/>
      <c r="L80" s="42"/>
      <c r="M80" s="42"/>
      <c r="N80" s="42"/>
      <c r="O80" s="44"/>
      <c r="P80" s="4"/>
    </row>
    <row r="81" spans="1:16" s="5" customFormat="1" x14ac:dyDescent="0.25">
      <c r="A81" s="43">
        <f>IF(I81&lt;&gt;"",1+MAX($A$40:A80),"")</f>
        <v>30</v>
      </c>
      <c r="B81" s="35"/>
      <c r="C81" s="35"/>
      <c r="D81" s="36"/>
      <c r="E81" s="58" t="s">
        <v>185</v>
      </c>
      <c r="F81" s="62">
        <v>7.4099999999999966</v>
      </c>
      <c r="G81" s="45">
        <v>0.2</v>
      </c>
      <c r="H81" s="39">
        <f t="shared" ref="H81" si="43">IF(F81=0,"",F81*(1+G81))</f>
        <v>8.8919999999999959</v>
      </c>
      <c r="I81" s="60" t="s">
        <v>105</v>
      </c>
      <c r="J81" s="41"/>
      <c r="K81" s="41">
        <v>5</v>
      </c>
      <c r="L81" s="42">
        <f t="shared" ref="L81" si="44">IF(F81=0,"",J81*H81)</f>
        <v>0</v>
      </c>
      <c r="M81" s="42">
        <f t="shared" ref="M81" si="45">IF(F81=0,"",K81*H81)</f>
        <v>44.45999999999998</v>
      </c>
      <c r="N81" s="42">
        <f t="shared" ref="N81" si="46">IF(F81=0,"",L81+M81)</f>
        <v>44.45999999999998</v>
      </c>
      <c r="O81" s="44"/>
      <c r="P81" s="4"/>
    </row>
    <row r="82" spans="1:16" s="5" customFormat="1" x14ac:dyDescent="0.2">
      <c r="A82" s="114" t="str">
        <f>IF(I82&lt;&gt;"",1+MAX($A$40:A81),"")</f>
        <v/>
      </c>
      <c r="B82" s="115"/>
      <c r="C82" s="115"/>
      <c r="D82" s="116" t="s">
        <v>38</v>
      </c>
      <c r="E82" s="117" t="s">
        <v>37</v>
      </c>
      <c r="F82" s="118"/>
      <c r="G82" s="119"/>
      <c r="H82" s="118"/>
      <c r="I82" s="115"/>
      <c r="J82" s="120"/>
      <c r="K82" s="120"/>
      <c r="L82" s="120"/>
      <c r="M82" s="120"/>
      <c r="N82" s="121"/>
      <c r="O82" s="122">
        <f>SUM(N83:N167)</f>
        <v>265158.01999703702</v>
      </c>
      <c r="P82" s="4"/>
    </row>
    <row r="83" spans="1:16" s="5" customFormat="1" x14ac:dyDescent="0.2">
      <c r="A83" s="43" t="str">
        <f>IF(I83&lt;&gt;"",1+MAX($A$40:A82),"")</f>
        <v/>
      </c>
      <c r="B83" s="35"/>
      <c r="C83" s="35"/>
      <c r="D83" s="36"/>
      <c r="E83" s="57" t="s">
        <v>88</v>
      </c>
      <c r="F83" s="52"/>
      <c r="G83" s="52"/>
      <c r="H83" s="52"/>
      <c r="I83" s="53"/>
      <c r="J83" s="41"/>
      <c r="K83" s="41"/>
      <c r="L83" s="42" t="str">
        <f t="shared" ref="L83:L86" si="47">IF(F83=0,"",J83*H83)</f>
        <v/>
      </c>
      <c r="M83" s="42" t="str">
        <f t="shared" ref="M83:M86" si="48">IF(F83=0,"",K83*H83)</f>
        <v/>
      </c>
      <c r="N83" s="42" t="str">
        <f t="shared" ref="N83:N86" si="49">IF(F83=0,"",L83+M83)</f>
        <v/>
      </c>
      <c r="O83" s="44"/>
      <c r="P83" s="4"/>
    </row>
    <row r="84" spans="1:16" s="5" customFormat="1" x14ac:dyDescent="0.2">
      <c r="A84" s="43" t="str">
        <f>IF(I84&lt;&gt;"",1+MAX($A$40:A83),"")</f>
        <v/>
      </c>
      <c r="B84" s="35"/>
      <c r="C84" s="35"/>
      <c r="D84" s="36"/>
      <c r="E84" s="123" t="s">
        <v>89</v>
      </c>
      <c r="F84" s="52"/>
      <c r="G84" s="52"/>
      <c r="H84" s="52"/>
      <c r="I84" s="53"/>
      <c r="J84" s="41"/>
      <c r="K84" s="41"/>
      <c r="L84" s="42" t="str">
        <f t="shared" si="47"/>
        <v/>
      </c>
      <c r="M84" s="42" t="str">
        <f t="shared" si="48"/>
        <v/>
      </c>
      <c r="N84" s="42" t="str">
        <f t="shared" si="49"/>
        <v/>
      </c>
      <c r="O84" s="44"/>
      <c r="P84" s="4"/>
    </row>
    <row r="85" spans="1:16" s="5" customFormat="1" ht="47.25" x14ac:dyDescent="0.2">
      <c r="A85" s="43">
        <f>IF(I85&lt;&gt;"",1+MAX($A$40:A84),"")</f>
        <v>31</v>
      </c>
      <c r="B85" s="35"/>
      <c r="C85" s="35"/>
      <c r="D85" s="36"/>
      <c r="E85" s="51" t="s">
        <v>90</v>
      </c>
      <c r="F85" s="52">
        <v>690.71</v>
      </c>
      <c r="G85" s="45">
        <v>0.1</v>
      </c>
      <c r="H85" s="39">
        <f t="shared" ref="H85:H86" si="50">IF(F85=0,"",F85*(1+G85))</f>
        <v>759.78100000000006</v>
      </c>
      <c r="I85" s="53" t="s">
        <v>82</v>
      </c>
      <c r="J85" s="41">
        <v>6</v>
      </c>
      <c r="K85" s="41">
        <v>4</v>
      </c>
      <c r="L85" s="42">
        <f t="shared" si="47"/>
        <v>4558.6860000000006</v>
      </c>
      <c r="M85" s="42">
        <f t="shared" si="48"/>
        <v>3039.1240000000003</v>
      </c>
      <c r="N85" s="42">
        <f t="shared" si="49"/>
        <v>7597.8100000000013</v>
      </c>
      <c r="O85" s="44"/>
      <c r="P85" s="4"/>
    </row>
    <row r="86" spans="1:16" s="5" customFormat="1" ht="47.25" x14ac:dyDescent="0.2">
      <c r="A86" s="43">
        <f>IF(I86&lt;&gt;"",1+MAX($A$40:A85),"")</f>
        <v>32</v>
      </c>
      <c r="B86" s="35"/>
      <c r="C86" s="35"/>
      <c r="D86" s="36"/>
      <c r="E86" s="51" t="s">
        <v>91</v>
      </c>
      <c r="F86" s="52">
        <v>8032.86</v>
      </c>
      <c r="G86" s="45">
        <v>0.1</v>
      </c>
      <c r="H86" s="39">
        <f t="shared" si="50"/>
        <v>8836.1460000000006</v>
      </c>
      <c r="I86" s="53" t="s">
        <v>82</v>
      </c>
      <c r="J86" s="41">
        <v>6</v>
      </c>
      <c r="K86" s="41">
        <v>4</v>
      </c>
      <c r="L86" s="42">
        <f t="shared" si="47"/>
        <v>53016.876000000004</v>
      </c>
      <c r="M86" s="42">
        <f t="shared" si="48"/>
        <v>35344.584000000003</v>
      </c>
      <c r="N86" s="42">
        <f t="shared" si="49"/>
        <v>88361.46</v>
      </c>
      <c r="O86" s="44"/>
      <c r="P86" s="4"/>
    </row>
    <row r="87" spans="1:16" s="5" customFormat="1" x14ac:dyDescent="0.2">
      <c r="A87" s="43" t="str">
        <f>IF(I87&lt;&gt;"",1+MAX($A$40:A86),"")</f>
        <v/>
      </c>
      <c r="B87" s="35"/>
      <c r="C87" s="35"/>
      <c r="D87" s="36"/>
      <c r="E87" s="123" t="s">
        <v>92</v>
      </c>
      <c r="F87" s="52"/>
      <c r="G87" s="52"/>
      <c r="H87" s="52"/>
      <c r="I87" s="53"/>
      <c r="J87" s="41"/>
      <c r="K87" s="41"/>
      <c r="L87" s="42"/>
      <c r="M87" s="42"/>
      <c r="N87" s="42"/>
      <c r="O87" s="44"/>
      <c r="P87" s="4"/>
    </row>
    <row r="88" spans="1:16" s="5" customFormat="1" ht="63" x14ac:dyDescent="0.2">
      <c r="A88" s="43">
        <f>IF(I88&lt;&gt;"",1+MAX($A$40:A87),"")</f>
        <v>33</v>
      </c>
      <c r="B88" s="35"/>
      <c r="C88" s="35"/>
      <c r="D88" s="36"/>
      <c r="E88" s="51" t="s">
        <v>93</v>
      </c>
      <c r="F88" s="52">
        <v>592.22</v>
      </c>
      <c r="G88" s="45">
        <v>0.1</v>
      </c>
      <c r="H88" s="39">
        <f t="shared" ref="H88" si="51">IF(F88=0,"",F88*(1+G88))</f>
        <v>651.44200000000012</v>
      </c>
      <c r="I88" s="53" t="s">
        <v>82</v>
      </c>
      <c r="J88" s="41">
        <v>6</v>
      </c>
      <c r="K88" s="41">
        <v>4</v>
      </c>
      <c r="L88" s="42">
        <f t="shared" ref="L88" si="52">IF(F88=0,"",J88*H88)</f>
        <v>3908.652000000001</v>
      </c>
      <c r="M88" s="42">
        <f t="shared" ref="M88" si="53">IF(F88=0,"",K88*H88)</f>
        <v>2605.7680000000005</v>
      </c>
      <c r="N88" s="42">
        <f t="shared" ref="N88" si="54">IF(F88=0,"",L88+M88)</f>
        <v>6514.4200000000019</v>
      </c>
      <c r="O88" s="44"/>
      <c r="P88" s="4"/>
    </row>
    <row r="89" spans="1:16" s="5" customFormat="1" x14ac:dyDescent="0.2">
      <c r="A89" s="43" t="str">
        <f>IF(I89&lt;&gt;"",1+MAX($A$40:A88),"")</f>
        <v/>
      </c>
      <c r="B89" s="35"/>
      <c r="C89" s="35"/>
      <c r="D89" s="36"/>
      <c r="E89" s="123" t="s">
        <v>94</v>
      </c>
      <c r="F89" s="52"/>
      <c r="G89" s="52"/>
      <c r="H89" s="52"/>
      <c r="I89" s="53"/>
      <c r="J89" s="41"/>
      <c r="K89" s="41"/>
      <c r="L89" s="42"/>
      <c r="M89" s="42"/>
      <c r="N89" s="42"/>
      <c r="O89" s="44"/>
      <c r="P89" s="4"/>
    </row>
    <row r="90" spans="1:16" s="5" customFormat="1" ht="63" x14ac:dyDescent="0.2">
      <c r="A90" s="43">
        <f>IF(I90&lt;&gt;"",1+MAX($A$40:A89),"")</f>
        <v>34</v>
      </c>
      <c r="B90" s="35"/>
      <c r="C90" s="35"/>
      <c r="D90" s="36"/>
      <c r="E90" s="51" t="s">
        <v>95</v>
      </c>
      <c r="F90" s="52">
        <v>2680.39</v>
      </c>
      <c r="G90" s="45">
        <v>0.1</v>
      </c>
      <c r="H90" s="39">
        <f t="shared" ref="H90" si="55">IF(F90=0,"",F90*(1+G90))</f>
        <v>2948.4290000000001</v>
      </c>
      <c r="I90" s="53" t="s">
        <v>82</v>
      </c>
      <c r="J90" s="41">
        <v>6</v>
      </c>
      <c r="K90" s="41">
        <v>4</v>
      </c>
      <c r="L90" s="42">
        <f t="shared" ref="L90" si="56">IF(F90=0,"",J90*H90)</f>
        <v>17690.574000000001</v>
      </c>
      <c r="M90" s="42">
        <f t="shared" ref="M90" si="57">IF(F90=0,"",K90*H90)</f>
        <v>11793.716</v>
      </c>
      <c r="N90" s="42">
        <f t="shared" ref="N90" si="58">IF(F90=0,"",L90+M90)</f>
        <v>29484.29</v>
      </c>
      <c r="O90" s="44"/>
      <c r="P90" s="4"/>
    </row>
    <row r="91" spans="1:16" s="5" customFormat="1" x14ac:dyDescent="0.2">
      <c r="A91" s="43" t="str">
        <f>IF(I91&lt;&gt;"",1+MAX($A$40:A90),"")</f>
        <v/>
      </c>
      <c r="B91" s="35"/>
      <c r="C91" s="35"/>
      <c r="D91" s="36"/>
      <c r="E91" s="123" t="s">
        <v>96</v>
      </c>
      <c r="F91" s="52"/>
      <c r="G91" s="52"/>
      <c r="H91" s="52"/>
      <c r="I91" s="53"/>
      <c r="J91" s="41"/>
      <c r="K91" s="41"/>
      <c r="L91" s="42"/>
      <c r="M91" s="42"/>
      <c r="N91" s="42"/>
      <c r="O91" s="44"/>
      <c r="P91" s="4"/>
    </row>
    <row r="92" spans="1:16" s="5" customFormat="1" ht="47.25" x14ac:dyDescent="0.2">
      <c r="A92" s="43">
        <f>IF(I92&lt;&gt;"",1+MAX($A$40:A91),"")</f>
        <v>35</v>
      </c>
      <c r="B92" s="35"/>
      <c r="C92" s="35"/>
      <c r="D92" s="36"/>
      <c r="E92" s="51" t="s">
        <v>97</v>
      </c>
      <c r="F92" s="54">
        <v>1.4064814814814814</v>
      </c>
      <c r="G92" s="45">
        <v>0.1</v>
      </c>
      <c r="H92" s="39">
        <f t="shared" ref="H92" si="59">IF(F92=0,"",F92*(1+G92))</f>
        <v>1.5471296296296297</v>
      </c>
      <c r="I92" s="53" t="s">
        <v>82</v>
      </c>
      <c r="J92" s="41">
        <v>8</v>
      </c>
      <c r="K92" s="41">
        <v>5</v>
      </c>
      <c r="L92" s="42">
        <f t="shared" ref="L92" si="60">IF(F92=0,"",J92*H92)</f>
        <v>12.377037037037038</v>
      </c>
      <c r="M92" s="42">
        <f t="shared" ref="M92" si="61">IF(F92=0,"",K92*H92)</f>
        <v>7.7356481481481492</v>
      </c>
      <c r="N92" s="42">
        <f t="shared" ref="N92" si="62">IF(F92=0,"",L92+M92)</f>
        <v>20.112685185185185</v>
      </c>
      <c r="O92" s="44"/>
      <c r="P92" s="4"/>
    </row>
    <row r="93" spans="1:16" s="5" customFormat="1" x14ac:dyDescent="0.2">
      <c r="A93" s="43" t="str">
        <f>IF(I93&lt;&gt;"",1+MAX($A$40:A92),"")</f>
        <v/>
      </c>
      <c r="B93" s="35"/>
      <c r="C93" s="35"/>
      <c r="D93" s="36"/>
      <c r="E93" s="123" t="s">
        <v>98</v>
      </c>
      <c r="F93" s="52"/>
      <c r="G93" s="52"/>
      <c r="H93" s="52"/>
      <c r="I93" s="53"/>
      <c r="J93" s="41"/>
      <c r="K93" s="41"/>
      <c r="L93" s="42"/>
      <c r="M93" s="42"/>
      <c r="N93" s="42"/>
      <c r="O93" s="44"/>
      <c r="P93" s="4"/>
    </row>
    <row r="94" spans="1:16" s="5" customFormat="1" x14ac:dyDescent="0.2">
      <c r="A94" s="43">
        <f>IF(I94&lt;&gt;"",1+MAX($A$40:A93),"")</f>
        <v>36</v>
      </c>
      <c r="B94" s="35"/>
      <c r="C94" s="35"/>
      <c r="D94" s="36"/>
      <c r="E94" s="51" t="s">
        <v>99</v>
      </c>
      <c r="F94" s="52">
        <v>1</v>
      </c>
      <c r="G94" s="45">
        <f t="shared" ref="G94" si="63">IF(F94=0,"",0)</f>
        <v>0</v>
      </c>
      <c r="H94" s="39">
        <f t="shared" ref="H94" si="64">IF(F94=0,"",F94*(1+G94))</f>
        <v>1</v>
      </c>
      <c r="I94" s="53" t="s">
        <v>100</v>
      </c>
      <c r="J94" s="41">
        <v>2200</v>
      </c>
      <c r="K94" s="41">
        <v>800</v>
      </c>
      <c r="L94" s="42">
        <f t="shared" ref="L94" si="65">IF(F94=0,"",J94*H94)</f>
        <v>2200</v>
      </c>
      <c r="M94" s="42">
        <f t="shared" ref="M94" si="66">IF(F94=0,"",K94*H94)</f>
        <v>800</v>
      </c>
      <c r="N94" s="42">
        <f t="shared" ref="N94" si="67">IF(F94=0,"",L94+M94)</f>
        <v>3000</v>
      </c>
      <c r="O94" s="44"/>
      <c r="P94" s="4"/>
    </row>
    <row r="95" spans="1:16" s="5" customFormat="1" x14ac:dyDescent="0.2">
      <c r="A95" s="43" t="str">
        <f>IF(I95&lt;&gt;"",1+MAX($A$40:A94),"")</f>
        <v/>
      </c>
      <c r="B95" s="35"/>
      <c r="C95" s="35"/>
      <c r="D95" s="36"/>
      <c r="E95" s="123" t="s">
        <v>101</v>
      </c>
      <c r="F95" s="52"/>
      <c r="G95" s="52"/>
      <c r="H95" s="52"/>
      <c r="I95" s="53"/>
      <c r="J95" s="41"/>
      <c r="K95" s="41"/>
      <c r="L95" s="42"/>
      <c r="M95" s="42"/>
      <c r="N95" s="42"/>
      <c r="O95" s="44"/>
      <c r="P95" s="4"/>
    </row>
    <row r="96" spans="1:16" s="5" customFormat="1" x14ac:dyDescent="0.2">
      <c r="A96" s="43">
        <f>IF(I96&lt;&gt;"",1+MAX($A$40:A95),"")</f>
        <v>37</v>
      </c>
      <c r="B96" s="35"/>
      <c r="C96" s="35"/>
      <c r="D96" s="36"/>
      <c r="E96" s="51" t="s">
        <v>102</v>
      </c>
      <c r="F96" s="52">
        <v>11</v>
      </c>
      <c r="G96" s="45">
        <f t="shared" ref="G96" si="68">IF(F96=0,"",0)</f>
        <v>0</v>
      </c>
      <c r="H96" s="39">
        <f t="shared" ref="H96" si="69">IF(F96=0,"",F96*(1+G96))</f>
        <v>11</v>
      </c>
      <c r="I96" s="53" t="s">
        <v>100</v>
      </c>
      <c r="J96" s="41">
        <v>300</v>
      </c>
      <c r="K96" s="41">
        <v>100</v>
      </c>
      <c r="L96" s="42">
        <f t="shared" ref="L96" si="70">IF(F96=0,"",J96*H96)</f>
        <v>3300</v>
      </c>
      <c r="M96" s="42">
        <f t="shared" ref="M96" si="71">IF(F96=0,"",K96*H96)</f>
        <v>1100</v>
      </c>
      <c r="N96" s="42">
        <f t="shared" ref="N96" si="72">IF(F96=0,"",L96+M96)</f>
        <v>4400</v>
      </c>
      <c r="O96" s="44"/>
      <c r="P96" s="4"/>
    </row>
    <row r="97" spans="1:16" s="5" customFormat="1" x14ac:dyDescent="0.2">
      <c r="A97" s="43" t="str">
        <f>IF(I97&lt;&gt;"",1+MAX($A$40:A96),"")</f>
        <v/>
      </c>
      <c r="B97" s="35"/>
      <c r="C97" s="35"/>
      <c r="D97" s="36"/>
      <c r="E97" s="123" t="s">
        <v>103</v>
      </c>
      <c r="F97" s="52"/>
      <c r="G97" s="52"/>
      <c r="H97" s="52"/>
      <c r="I97" s="53"/>
      <c r="J97" s="41"/>
      <c r="K97" s="41"/>
      <c r="L97" s="42"/>
      <c r="M97" s="42"/>
      <c r="N97" s="42"/>
      <c r="O97" s="44"/>
      <c r="P97" s="4"/>
    </row>
    <row r="98" spans="1:16" s="5" customFormat="1" x14ac:dyDescent="0.2">
      <c r="A98" s="43">
        <f>IF(I98&lt;&gt;"",1+MAX($A$40:A97),"")</f>
        <v>38</v>
      </c>
      <c r="B98" s="35"/>
      <c r="C98" s="35"/>
      <c r="D98" s="36"/>
      <c r="E98" s="51" t="s">
        <v>104</v>
      </c>
      <c r="F98" s="54">
        <v>3.1</v>
      </c>
      <c r="G98" s="45">
        <v>0.1</v>
      </c>
      <c r="H98" s="39">
        <f t="shared" ref="H98" si="73">IF(F98=0,"",F98*(1+G98))</f>
        <v>3.4100000000000006</v>
      </c>
      <c r="I98" s="53" t="s">
        <v>105</v>
      </c>
      <c r="J98" s="41">
        <v>300</v>
      </c>
      <c r="K98" s="41">
        <v>100</v>
      </c>
      <c r="L98" s="42">
        <f t="shared" ref="L98" si="74">IF(F98=0,"",J98*H98)</f>
        <v>1023.0000000000002</v>
      </c>
      <c r="M98" s="42">
        <f t="shared" ref="M98" si="75">IF(F98=0,"",K98*H98)</f>
        <v>341.00000000000006</v>
      </c>
      <c r="N98" s="42">
        <f t="shared" ref="N98" si="76">IF(F98=0,"",L98+M98)</f>
        <v>1364.0000000000002</v>
      </c>
      <c r="O98" s="44"/>
      <c r="P98" s="4"/>
    </row>
    <row r="99" spans="1:16" s="5" customFormat="1" x14ac:dyDescent="0.2">
      <c r="A99" s="43" t="str">
        <f>IF(I99&lt;&gt;"",1+MAX($A$40:A98),"")</f>
        <v/>
      </c>
      <c r="B99" s="35"/>
      <c r="C99" s="35"/>
      <c r="D99" s="36"/>
      <c r="E99" s="123" t="s">
        <v>106</v>
      </c>
      <c r="F99" s="55"/>
      <c r="G99" s="55"/>
      <c r="H99" s="55"/>
      <c r="I99" s="56"/>
      <c r="J99" s="41"/>
      <c r="K99" s="41"/>
      <c r="L99" s="42"/>
      <c r="M99" s="42"/>
      <c r="N99" s="42"/>
      <c r="O99" s="44"/>
      <c r="P99" s="4"/>
    </row>
    <row r="100" spans="1:16" s="5" customFormat="1" ht="31.5" x14ac:dyDescent="0.2">
      <c r="A100" s="43">
        <f>IF(I100&lt;&gt;"",1+MAX($A$40:A99),"")</f>
        <v>39</v>
      </c>
      <c r="B100" s="35"/>
      <c r="C100" s="35"/>
      <c r="D100" s="36"/>
      <c r="E100" s="51" t="s">
        <v>107</v>
      </c>
      <c r="F100" s="52">
        <v>186</v>
      </c>
      <c r="G100" s="45">
        <v>0.1</v>
      </c>
      <c r="H100" s="39">
        <f t="shared" ref="H100:H101" si="77">IF(F100=0,"",F100*(1+G100))</f>
        <v>204.60000000000002</v>
      </c>
      <c r="I100" s="53" t="s">
        <v>82</v>
      </c>
      <c r="J100" s="41">
        <v>9</v>
      </c>
      <c r="K100" s="41">
        <v>6</v>
      </c>
      <c r="L100" s="42">
        <f t="shared" ref="L100:L101" si="78">IF(F100=0,"",J100*H100)</f>
        <v>1841.4</v>
      </c>
      <c r="M100" s="42">
        <f t="shared" ref="M100:M101" si="79">IF(F100=0,"",K100*H100)</f>
        <v>1227.6000000000001</v>
      </c>
      <c r="N100" s="42">
        <f t="shared" ref="N100:N101" si="80">IF(F100=0,"",L100+M100)</f>
        <v>3069</v>
      </c>
      <c r="O100" s="44"/>
      <c r="P100" s="4"/>
    </row>
    <row r="101" spans="1:16" s="5" customFormat="1" x14ac:dyDescent="0.2">
      <c r="A101" s="43">
        <f>IF(I101&lt;&gt;"",1+MAX($A$40:A100),"")</f>
        <v>40</v>
      </c>
      <c r="B101" s="35"/>
      <c r="C101" s="35"/>
      <c r="D101" s="36"/>
      <c r="E101" s="51" t="s">
        <v>108</v>
      </c>
      <c r="F101" s="52">
        <v>192</v>
      </c>
      <c r="G101" s="45">
        <v>0.1</v>
      </c>
      <c r="H101" s="39">
        <f t="shared" si="77"/>
        <v>211.20000000000002</v>
      </c>
      <c r="I101" s="53" t="s">
        <v>82</v>
      </c>
      <c r="J101" s="41">
        <v>12</v>
      </c>
      <c r="K101" s="41">
        <v>6</v>
      </c>
      <c r="L101" s="42">
        <f t="shared" si="78"/>
        <v>2534.4</v>
      </c>
      <c r="M101" s="42">
        <f t="shared" si="79"/>
        <v>1267.2</v>
      </c>
      <c r="N101" s="42">
        <f t="shared" si="80"/>
        <v>3801.6000000000004</v>
      </c>
      <c r="O101" s="44"/>
      <c r="P101" s="4"/>
    </row>
    <row r="102" spans="1:16" s="5" customFormat="1" x14ac:dyDescent="0.2">
      <c r="A102" s="43" t="str">
        <f>IF(I102&lt;&gt;"",1+MAX($A$40:A101),"")</f>
        <v/>
      </c>
      <c r="B102" s="35"/>
      <c r="C102" s="35"/>
      <c r="D102" s="36"/>
      <c r="E102" s="123" t="s">
        <v>109</v>
      </c>
      <c r="F102" s="52"/>
      <c r="G102" s="52"/>
      <c r="H102" s="52"/>
      <c r="I102" s="53"/>
      <c r="J102" s="41"/>
      <c r="K102" s="41"/>
      <c r="L102" s="42"/>
      <c r="M102" s="42"/>
      <c r="N102" s="42"/>
      <c r="O102" s="44"/>
      <c r="P102" s="4"/>
    </row>
    <row r="103" spans="1:16" s="5" customFormat="1" ht="94.5" x14ac:dyDescent="0.2">
      <c r="A103" s="43">
        <f>IF(I103&lt;&gt;"",1+MAX($A$40:A102),"")</f>
        <v>41</v>
      </c>
      <c r="B103" s="35"/>
      <c r="C103" s="35"/>
      <c r="D103" s="36"/>
      <c r="E103" s="51" t="s">
        <v>110</v>
      </c>
      <c r="F103" s="52">
        <v>60.8</v>
      </c>
      <c r="G103" s="45">
        <v>0.1</v>
      </c>
      <c r="H103" s="39">
        <f t="shared" ref="H103:H104" si="81">IF(F103=0,"",F103*(1+G103))</f>
        <v>66.88</v>
      </c>
      <c r="I103" s="53" t="s">
        <v>80</v>
      </c>
      <c r="J103" s="41">
        <v>25</v>
      </c>
      <c r="K103" s="41">
        <v>10</v>
      </c>
      <c r="L103" s="42">
        <f t="shared" ref="L103:L104" si="82">IF(F103=0,"",J103*H103)</f>
        <v>1672</v>
      </c>
      <c r="M103" s="42">
        <f t="shared" ref="M103:M104" si="83">IF(F103=0,"",K103*H103)</f>
        <v>668.8</v>
      </c>
      <c r="N103" s="42">
        <f t="shared" ref="N103:N104" si="84">IF(F103=0,"",L103+M103)</f>
        <v>2340.8000000000002</v>
      </c>
      <c r="O103" s="44"/>
      <c r="P103" s="4"/>
    </row>
    <row r="104" spans="1:16" s="5" customFormat="1" x14ac:dyDescent="0.2">
      <c r="A104" s="43">
        <f>IF(I104&lt;&gt;"",1+MAX($A$40:A103),"")</f>
        <v>42</v>
      </c>
      <c r="B104" s="35"/>
      <c r="C104" s="35"/>
      <c r="D104" s="36"/>
      <c r="E104" s="51" t="s">
        <v>111</v>
      </c>
      <c r="F104" s="54">
        <v>2.1</v>
      </c>
      <c r="G104" s="45">
        <v>0.1</v>
      </c>
      <c r="H104" s="39">
        <f t="shared" si="81"/>
        <v>2.3100000000000005</v>
      </c>
      <c r="I104" s="53" t="s">
        <v>105</v>
      </c>
      <c r="J104" s="41">
        <v>300</v>
      </c>
      <c r="K104" s="41">
        <v>100</v>
      </c>
      <c r="L104" s="42">
        <f t="shared" si="82"/>
        <v>693.00000000000011</v>
      </c>
      <c r="M104" s="42">
        <f t="shared" si="83"/>
        <v>231.00000000000006</v>
      </c>
      <c r="N104" s="42">
        <f t="shared" si="84"/>
        <v>924.00000000000023</v>
      </c>
      <c r="O104" s="44"/>
      <c r="P104" s="4"/>
    </row>
    <row r="105" spans="1:16" s="5" customFormat="1" x14ac:dyDescent="0.2">
      <c r="A105" s="43" t="str">
        <f>IF(I105&lt;&gt;"",1+MAX($A$40:A104),"")</f>
        <v/>
      </c>
      <c r="B105" s="35"/>
      <c r="C105" s="35"/>
      <c r="D105" s="36"/>
      <c r="E105" s="123" t="s">
        <v>112</v>
      </c>
      <c r="F105" s="52"/>
      <c r="G105" s="52"/>
      <c r="H105" s="52"/>
      <c r="I105" s="53"/>
      <c r="J105" s="41"/>
      <c r="K105" s="41"/>
      <c r="L105" s="42"/>
      <c r="M105" s="42"/>
      <c r="N105" s="42"/>
      <c r="O105" s="44"/>
      <c r="P105" s="4"/>
    </row>
    <row r="106" spans="1:16" s="5" customFormat="1" x14ac:dyDescent="0.2">
      <c r="A106" s="43">
        <f>IF(I106&lt;&gt;"",1+MAX($A$40:A105),"")</f>
        <v>43</v>
      </c>
      <c r="B106" s="35"/>
      <c r="C106" s="35"/>
      <c r="D106" s="36"/>
      <c r="E106" s="51" t="s">
        <v>113</v>
      </c>
      <c r="F106" s="52">
        <v>2</v>
      </c>
      <c r="G106" s="45">
        <f t="shared" ref="G106:G108" si="85">IF(F106=0,"",0)</f>
        <v>0</v>
      </c>
      <c r="H106" s="39">
        <f t="shared" ref="H106:H108" si="86">IF(F106=0,"",F106*(1+G106))</f>
        <v>2</v>
      </c>
      <c r="I106" s="53" t="s">
        <v>100</v>
      </c>
      <c r="J106" s="41">
        <v>100</v>
      </c>
      <c r="K106" s="41">
        <v>50</v>
      </c>
      <c r="L106" s="42">
        <f t="shared" ref="L106:L108" si="87">IF(F106=0,"",J106*H106)</f>
        <v>200</v>
      </c>
      <c r="M106" s="42">
        <f t="shared" ref="M106:M108" si="88">IF(F106=0,"",K106*H106)</f>
        <v>100</v>
      </c>
      <c r="N106" s="42">
        <f t="shared" ref="N106:N108" si="89">IF(F106=0,"",L106+M106)</f>
        <v>300</v>
      </c>
      <c r="O106" s="44"/>
      <c r="P106" s="4"/>
    </row>
    <row r="107" spans="1:16" s="5" customFormat="1" x14ac:dyDescent="0.2">
      <c r="A107" s="43">
        <f>IF(I107&lt;&gt;"",1+MAX($A$40:A106),"")</f>
        <v>44</v>
      </c>
      <c r="B107" s="35"/>
      <c r="C107" s="35"/>
      <c r="D107" s="36"/>
      <c r="E107" s="51" t="s">
        <v>114</v>
      </c>
      <c r="F107" s="52">
        <v>2</v>
      </c>
      <c r="G107" s="45">
        <f t="shared" si="85"/>
        <v>0</v>
      </c>
      <c r="H107" s="39">
        <f t="shared" si="86"/>
        <v>2</v>
      </c>
      <c r="I107" s="53" t="s">
        <v>100</v>
      </c>
      <c r="J107" s="41">
        <v>100</v>
      </c>
      <c r="K107" s="41">
        <v>50</v>
      </c>
      <c r="L107" s="42">
        <f t="shared" si="87"/>
        <v>200</v>
      </c>
      <c r="M107" s="42">
        <f t="shared" si="88"/>
        <v>100</v>
      </c>
      <c r="N107" s="42">
        <f t="shared" si="89"/>
        <v>300</v>
      </c>
      <c r="O107" s="44"/>
      <c r="P107" s="4"/>
    </row>
    <row r="108" spans="1:16" s="5" customFormat="1" x14ac:dyDescent="0.2">
      <c r="A108" s="43">
        <f>IF(I108&lt;&gt;"",1+MAX($A$40:A107),"")</f>
        <v>45</v>
      </c>
      <c r="B108" s="35"/>
      <c r="C108" s="35"/>
      <c r="D108" s="36"/>
      <c r="E108" s="51" t="s">
        <v>115</v>
      </c>
      <c r="F108" s="52">
        <v>1</v>
      </c>
      <c r="G108" s="45">
        <f t="shared" si="85"/>
        <v>0</v>
      </c>
      <c r="H108" s="39">
        <f t="shared" si="86"/>
        <v>1</v>
      </c>
      <c r="I108" s="53" t="s">
        <v>100</v>
      </c>
      <c r="J108" s="41">
        <v>100</v>
      </c>
      <c r="K108" s="41">
        <v>50</v>
      </c>
      <c r="L108" s="42">
        <f t="shared" si="87"/>
        <v>100</v>
      </c>
      <c r="M108" s="42">
        <f t="shared" si="88"/>
        <v>50</v>
      </c>
      <c r="N108" s="42">
        <f t="shared" si="89"/>
        <v>150</v>
      </c>
      <c r="O108" s="44"/>
      <c r="P108" s="4"/>
    </row>
    <row r="109" spans="1:16" s="5" customFormat="1" x14ac:dyDescent="0.2">
      <c r="A109" s="43" t="str">
        <f>IF(I109&lt;&gt;"",1+MAX($A$40:A108),"")</f>
        <v/>
      </c>
      <c r="B109" s="35"/>
      <c r="C109" s="35"/>
      <c r="D109" s="36"/>
      <c r="E109" s="123" t="s">
        <v>116</v>
      </c>
      <c r="F109" s="52"/>
      <c r="G109" s="52"/>
      <c r="H109" s="52"/>
      <c r="I109" s="53"/>
      <c r="J109" s="41"/>
      <c r="K109" s="41"/>
      <c r="L109" s="42"/>
      <c r="M109" s="42"/>
      <c r="N109" s="42"/>
      <c r="O109" s="44"/>
      <c r="P109" s="4"/>
    </row>
    <row r="110" spans="1:16" s="5" customFormat="1" x14ac:dyDescent="0.2">
      <c r="A110" s="43">
        <f>IF(I110&lt;&gt;"",1+MAX($A$40:A109),"")</f>
        <v>46</v>
      </c>
      <c r="B110" s="35"/>
      <c r="C110" s="35"/>
      <c r="D110" s="36"/>
      <c r="E110" s="51" t="s">
        <v>117</v>
      </c>
      <c r="F110" s="52">
        <v>1</v>
      </c>
      <c r="G110" s="45">
        <f t="shared" ref="G110:G112" si="90">IF(F110=0,"",0)</f>
        <v>0</v>
      </c>
      <c r="H110" s="39">
        <f t="shared" ref="H110:H112" si="91">IF(F110=0,"",F110*(1+G110))</f>
        <v>1</v>
      </c>
      <c r="I110" s="53" t="s">
        <v>100</v>
      </c>
      <c r="J110" s="41">
        <v>550</v>
      </c>
      <c r="K110" s="41">
        <v>300</v>
      </c>
      <c r="L110" s="42">
        <f t="shared" ref="L110:L112" si="92">IF(F110=0,"",J110*H110)</f>
        <v>550</v>
      </c>
      <c r="M110" s="42">
        <f t="shared" ref="M110:M112" si="93">IF(F110=0,"",K110*H110)</f>
        <v>300</v>
      </c>
      <c r="N110" s="42">
        <f t="shared" ref="N110:N112" si="94">IF(F110=0,"",L110+M110)</f>
        <v>850</v>
      </c>
      <c r="O110" s="44"/>
      <c r="P110" s="4"/>
    </row>
    <row r="111" spans="1:16" s="5" customFormat="1" x14ac:dyDescent="0.2">
      <c r="A111" s="43">
        <f>IF(I111&lt;&gt;"",1+MAX($A$40:A110),"")</f>
        <v>47</v>
      </c>
      <c r="B111" s="35"/>
      <c r="C111" s="35"/>
      <c r="D111" s="36"/>
      <c r="E111" s="51" t="s">
        <v>118</v>
      </c>
      <c r="F111" s="52">
        <v>1</v>
      </c>
      <c r="G111" s="45">
        <f t="shared" si="90"/>
        <v>0</v>
      </c>
      <c r="H111" s="39">
        <f t="shared" si="91"/>
        <v>1</v>
      </c>
      <c r="I111" s="53" t="s">
        <v>100</v>
      </c>
      <c r="J111" s="41">
        <v>600</v>
      </c>
      <c r="K111" s="41">
        <v>300</v>
      </c>
      <c r="L111" s="42">
        <f t="shared" si="92"/>
        <v>600</v>
      </c>
      <c r="M111" s="42">
        <f t="shared" si="93"/>
        <v>300</v>
      </c>
      <c r="N111" s="42">
        <f t="shared" si="94"/>
        <v>900</v>
      </c>
      <c r="O111" s="44"/>
      <c r="P111" s="4"/>
    </row>
    <row r="112" spans="1:16" s="5" customFormat="1" x14ac:dyDescent="0.2">
      <c r="A112" s="43">
        <f>IF(I112&lt;&gt;"",1+MAX($A$40:A111),"")</f>
        <v>48</v>
      </c>
      <c r="B112" s="35"/>
      <c r="C112" s="35"/>
      <c r="D112" s="36"/>
      <c r="E112" s="51" t="s">
        <v>119</v>
      </c>
      <c r="F112" s="52">
        <v>1</v>
      </c>
      <c r="G112" s="45">
        <f t="shared" si="90"/>
        <v>0</v>
      </c>
      <c r="H112" s="39">
        <f t="shared" si="91"/>
        <v>1</v>
      </c>
      <c r="I112" s="53" t="s">
        <v>100</v>
      </c>
      <c r="J112" s="41">
        <v>2500</v>
      </c>
      <c r="K112" s="41">
        <v>500</v>
      </c>
      <c r="L112" s="42">
        <f t="shared" si="92"/>
        <v>2500</v>
      </c>
      <c r="M112" s="42">
        <f t="shared" si="93"/>
        <v>500</v>
      </c>
      <c r="N112" s="42">
        <f t="shared" si="94"/>
        <v>3000</v>
      </c>
      <c r="O112" s="44"/>
      <c r="P112" s="4"/>
    </row>
    <row r="113" spans="1:16" s="5" customFormat="1" x14ac:dyDescent="0.2">
      <c r="A113" s="43" t="str">
        <f>IF(I113&lt;&gt;"",1+MAX($A$40:A112),"")</f>
        <v/>
      </c>
      <c r="B113" s="35"/>
      <c r="C113" s="35"/>
      <c r="D113" s="36"/>
      <c r="E113" s="123" t="s">
        <v>120</v>
      </c>
      <c r="F113" s="52"/>
      <c r="G113" s="52"/>
      <c r="H113" s="52"/>
      <c r="I113" s="53"/>
      <c r="J113" s="41"/>
      <c r="K113" s="41"/>
      <c r="L113" s="42"/>
      <c r="M113" s="42"/>
      <c r="N113" s="42"/>
      <c r="O113" s="44"/>
      <c r="P113" s="4"/>
    </row>
    <row r="114" spans="1:16" s="5" customFormat="1" x14ac:dyDescent="0.2">
      <c r="A114" s="43">
        <f>IF(I114&lt;&gt;"",1+MAX($A$40:A113),"")</f>
        <v>49</v>
      </c>
      <c r="B114" s="35"/>
      <c r="C114" s="35"/>
      <c r="D114" s="36"/>
      <c r="E114" s="51" t="s">
        <v>121</v>
      </c>
      <c r="F114" s="52">
        <v>477</v>
      </c>
      <c r="G114" s="45">
        <v>0.1</v>
      </c>
      <c r="H114" s="39">
        <f t="shared" ref="H114" si="95">IF(F114=0,"",F114*(1+G114))</f>
        <v>524.70000000000005</v>
      </c>
      <c r="I114" s="53" t="s">
        <v>82</v>
      </c>
      <c r="J114" s="41">
        <v>7</v>
      </c>
      <c r="K114" s="41">
        <v>3</v>
      </c>
      <c r="L114" s="42">
        <f t="shared" ref="L114" si="96">IF(F114=0,"",J114*H114)</f>
        <v>3672.9000000000005</v>
      </c>
      <c r="M114" s="42">
        <f t="shared" ref="M114" si="97">IF(F114=0,"",K114*H114)</f>
        <v>1574.1000000000001</v>
      </c>
      <c r="N114" s="42">
        <f t="shared" ref="N114" si="98">IF(F114=0,"",L114+M114)</f>
        <v>5247.0000000000009</v>
      </c>
      <c r="O114" s="44"/>
      <c r="P114" s="4"/>
    </row>
    <row r="115" spans="1:16" s="5" customFormat="1" x14ac:dyDescent="0.2">
      <c r="A115" s="43" t="str">
        <f>IF(I115&lt;&gt;"",1+MAX($A$40:A114),"")</f>
        <v/>
      </c>
      <c r="B115" s="35"/>
      <c r="C115" s="35"/>
      <c r="D115" s="36"/>
      <c r="E115" s="123" t="s">
        <v>122</v>
      </c>
      <c r="F115" s="52"/>
      <c r="G115" s="52"/>
      <c r="H115" s="52"/>
      <c r="I115" s="53"/>
      <c r="J115" s="41"/>
      <c r="K115" s="41"/>
      <c r="L115" s="42"/>
      <c r="M115" s="42"/>
      <c r="N115" s="42"/>
      <c r="O115" s="44"/>
      <c r="P115" s="4"/>
    </row>
    <row r="116" spans="1:16" s="5" customFormat="1" x14ac:dyDescent="0.2">
      <c r="A116" s="43">
        <f>IF(I116&lt;&gt;"",1+MAX($A$40:A115),"")</f>
        <v>50</v>
      </c>
      <c r="B116" s="35"/>
      <c r="C116" s="35"/>
      <c r="D116" s="36"/>
      <c r="E116" s="51" t="s">
        <v>123</v>
      </c>
      <c r="F116" s="52">
        <v>602.74</v>
      </c>
      <c r="G116" s="45">
        <v>0.1</v>
      </c>
      <c r="H116" s="39">
        <f t="shared" ref="H116" si="99">IF(F116=0,"",F116*(1+G116))</f>
        <v>663.01400000000001</v>
      </c>
      <c r="I116" s="53" t="s">
        <v>82</v>
      </c>
      <c r="J116" s="41">
        <v>7</v>
      </c>
      <c r="K116" s="41">
        <v>3</v>
      </c>
      <c r="L116" s="42">
        <f t="shared" ref="L116" si="100">IF(F116=0,"",J116*H116)</f>
        <v>4641.098</v>
      </c>
      <c r="M116" s="42">
        <f t="shared" ref="M116" si="101">IF(F116=0,"",K116*H116)</f>
        <v>1989.0419999999999</v>
      </c>
      <c r="N116" s="42">
        <f t="shared" ref="N116" si="102">IF(F116=0,"",L116+M116)</f>
        <v>6630.1399999999994</v>
      </c>
      <c r="O116" s="44"/>
      <c r="P116" s="4"/>
    </row>
    <row r="117" spans="1:16" s="5" customFormat="1" x14ac:dyDescent="0.2">
      <c r="A117" s="43" t="str">
        <f>IF(I117&lt;&gt;"",1+MAX($A$40:A116),"")</f>
        <v/>
      </c>
      <c r="B117" s="35"/>
      <c r="C117" s="35"/>
      <c r="D117" s="36"/>
      <c r="E117" s="123" t="s">
        <v>124</v>
      </c>
      <c r="F117" s="52"/>
      <c r="G117" s="52"/>
      <c r="H117" s="52"/>
      <c r="I117" s="53"/>
      <c r="J117" s="41"/>
      <c r="K117" s="41"/>
      <c r="L117" s="42"/>
      <c r="M117" s="42"/>
      <c r="N117" s="42"/>
      <c r="O117" s="44"/>
      <c r="P117" s="4"/>
    </row>
    <row r="118" spans="1:16" s="5" customFormat="1" ht="78.75" x14ac:dyDescent="0.2">
      <c r="A118" s="43">
        <f>IF(I118&lt;&gt;"",1+MAX($A$40:A117),"")</f>
        <v>51</v>
      </c>
      <c r="B118" s="35"/>
      <c r="C118" s="35"/>
      <c r="D118" s="36"/>
      <c r="E118" s="51" t="s">
        <v>125</v>
      </c>
      <c r="F118" s="52">
        <v>1294.79</v>
      </c>
      <c r="G118" s="45">
        <v>0.1</v>
      </c>
      <c r="H118" s="39">
        <f t="shared" ref="H118" si="103">IF(F118=0,"",F118*(1+G118))</f>
        <v>1424.269</v>
      </c>
      <c r="I118" s="53" t="s">
        <v>82</v>
      </c>
      <c r="J118" s="41">
        <v>7</v>
      </c>
      <c r="K118" s="41">
        <v>3</v>
      </c>
      <c r="L118" s="42">
        <f t="shared" ref="L118" si="104">IF(F118=0,"",J118*H118)</f>
        <v>9969.8829999999998</v>
      </c>
      <c r="M118" s="42">
        <f t="shared" ref="M118" si="105">IF(F118=0,"",K118*H118)</f>
        <v>4272.8069999999998</v>
      </c>
      <c r="N118" s="42">
        <f t="shared" ref="N118" si="106">IF(F118=0,"",L118+M118)</f>
        <v>14242.689999999999</v>
      </c>
      <c r="O118" s="44"/>
      <c r="P118" s="4"/>
    </row>
    <row r="119" spans="1:16" s="5" customFormat="1" x14ac:dyDescent="0.2">
      <c r="A119" s="43" t="str">
        <f>IF(I119&lt;&gt;"",1+MAX($A$40:A118),"")</f>
        <v/>
      </c>
      <c r="B119" s="35"/>
      <c r="C119" s="35"/>
      <c r="D119" s="36"/>
      <c r="E119" s="123" t="s">
        <v>126</v>
      </c>
      <c r="F119" s="52"/>
      <c r="G119" s="52"/>
      <c r="H119" s="52"/>
      <c r="I119" s="53"/>
      <c r="J119" s="41"/>
      <c r="K119" s="41"/>
      <c r="L119" s="42"/>
      <c r="M119" s="42"/>
      <c r="N119" s="42"/>
      <c r="O119" s="44"/>
      <c r="P119" s="4"/>
    </row>
    <row r="120" spans="1:16" s="5" customFormat="1" x14ac:dyDescent="0.2">
      <c r="A120" s="43">
        <f>IF(I120&lt;&gt;"",1+MAX($A$40:A119),"")</f>
        <v>52</v>
      </c>
      <c r="B120" s="35"/>
      <c r="C120" s="35"/>
      <c r="D120" s="36"/>
      <c r="E120" s="51" t="s">
        <v>126</v>
      </c>
      <c r="F120" s="52">
        <v>112.7</v>
      </c>
      <c r="G120" s="45">
        <v>0.1</v>
      </c>
      <c r="H120" s="39">
        <f t="shared" ref="H120" si="107">IF(F120=0,"",F120*(1+G120))</f>
        <v>123.97000000000001</v>
      </c>
      <c r="I120" s="53" t="s">
        <v>82</v>
      </c>
      <c r="J120" s="41">
        <v>2.5</v>
      </c>
      <c r="K120" s="41">
        <v>1.5</v>
      </c>
      <c r="L120" s="42">
        <f t="shared" ref="L120" si="108">IF(F120=0,"",J120*H120)</f>
        <v>309.92500000000001</v>
      </c>
      <c r="M120" s="42">
        <f t="shared" ref="M120" si="109">IF(F120=0,"",K120*H120)</f>
        <v>185.95500000000001</v>
      </c>
      <c r="N120" s="42">
        <f t="shared" ref="N120" si="110">IF(F120=0,"",L120+M120)</f>
        <v>495.88</v>
      </c>
      <c r="O120" s="44"/>
      <c r="P120" s="4"/>
    </row>
    <row r="121" spans="1:16" s="5" customFormat="1" x14ac:dyDescent="0.2">
      <c r="A121" s="43" t="str">
        <f>IF(I121&lt;&gt;"",1+MAX($A$40:A120),"")</f>
        <v/>
      </c>
      <c r="B121" s="35"/>
      <c r="C121" s="35"/>
      <c r="D121" s="36"/>
      <c r="E121" s="123" t="s">
        <v>127</v>
      </c>
      <c r="F121" s="52"/>
      <c r="G121" s="52"/>
      <c r="H121" s="52"/>
      <c r="I121" s="53"/>
      <c r="J121" s="41"/>
      <c r="K121" s="41"/>
      <c r="L121" s="42"/>
      <c r="M121" s="42"/>
      <c r="N121" s="42"/>
      <c r="O121" s="44"/>
      <c r="P121" s="4"/>
    </row>
    <row r="122" spans="1:16" s="5" customFormat="1" x14ac:dyDescent="0.2">
      <c r="A122" s="43">
        <f>IF(I122&lt;&gt;"",1+MAX($A$40:A121),"")</f>
        <v>53</v>
      </c>
      <c r="B122" s="35"/>
      <c r="C122" s="35"/>
      <c r="D122" s="36"/>
      <c r="E122" s="51" t="s">
        <v>128</v>
      </c>
      <c r="F122" s="52">
        <v>665.51</v>
      </c>
      <c r="G122" s="45">
        <v>0.1</v>
      </c>
      <c r="H122" s="39">
        <f t="shared" ref="H122" si="111">IF(F122=0,"",F122*(1+G122))</f>
        <v>732.06100000000004</v>
      </c>
      <c r="I122" s="53" t="s">
        <v>82</v>
      </c>
      <c r="J122" s="41">
        <v>1.2</v>
      </c>
      <c r="K122" s="41">
        <v>0.8</v>
      </c>
      <c r="L122" s="42">
        <f t="shared" ref="L122" si="112">IF(F122=0,"",J122*H122)</f>
        <v>878.47320000000002</v>
      </c>
      <c r="M122" s="42">
        <f t="shared" ref="M122" si="113">IF(F122=0,"",K122*H122)</f>
        <v>585.64880000000005</v>
      </c>
      <c r="N122" s="42">
        <f t="shared" ref="N122" si="114">IF(F122=0,"",L122+M122)</f>
        <v>1464.1220000000001</v>
      </c>
      <c r="O122" s="44"/>
      <c r="P122" s="4"/>
    </row>
    <row r="123" spans="1:16" s="5" customFormat="1" x14ac:dyDescent="0.2">
      <c r="A123" s="43" t="str">
        <f>IF(I123&lt;&gt;"",1+MAX($A$40:A122),"")</f>
        <v/>
      </c>
      <c r="B123" s="35"/>
      <c r="C123" s="35"/>
      <c r="D123" s="36"/>
      <c r="E123" s="123" t="s">
        <v>129</v>
      </c>
      <c r="F123" s="52"/>
      <c r="G123" s="52"/>
      <c r="H123" s="52"/>
      <c r="I123" s="53"/>
      <c r="J123" s="41"/>
      <c r="K123" s="41"/>
      <c r="L123" s="42"/>
      <c r="M123" s="42"/>
      <c r="N123" s="42"/>
      <c r="O123" s="44"/>
      <c r="P123" s="4"/>
    </row>
    <row r="124" spans="1:16" s="5" customFormat="1" x14ac:dyDescent="0.2">
      <c r="A124" s="43">
        <f>IF(I124&lt;&gt;"",1+MAX($A$40:A123),"")</f>
        <v>54</v>
      </c>
      <c r="B124" s="35"/>
      <c r="C124" s="35"/>
      <c r="D124" s="36"/>
      <c r="E124" s="51" t="s">
        <v>130</v>
      </c>
      <c r="F124" s="52">
        <v>155.63999999999999</v>
      </c>
      <c r="G124" s="45">
        <v>0.1</v>
      </c>
      <c r="H124" s="39">
        <f t="shared" ref="H124" si="115">IF(F124=0,"",F124*(1+G124))</f>
        <v>171.20400000000001</v>
      </c>
      <c r="I124" s="53" t="s">
        <v>80</v>
      </c>
      <c r="J124" s="41">
        <v>20</v>
      </c>
      <c r="K124" s="41">
        <v>10</v>
      </c>
      <c r="L124" s="42">
        <f t="shared" ref="L124" si="116">IF(F124=0,"",J124*H124)</f>
        <v>3424.08</v>
      </c>
      <c r="M124" s="42">
        <f t="shared" ref="M124" si="117">IF(F124=0,"",K124*H124)</f>
        <v>1712.04</v>
      </c>
      <c r="N124" s="42">
        <f t="shared" ref="N124" si="118">IF(F124=0,"",L124+M124)</f>
        <v>5136.12</v>
      </c>
      <c r="O124" s="44"/>
      <c r="P124" s="4"/>
    </row>
    <row r="125" spans="1:16" s="5" customFormat="1" x14ac:dyDescent="0.2">
      <c r="A125" s="43" t="str">
        <f>IF(I125&lt;&gt;"",1+MAX($A$40:A124),"")</f>
        <v/>
      </c>
      <c r="B125" s="35"/>
      <c r="C125" s="35"/>
      <c r="D125" s="36"/>
      <c r="E125" s="123" t="s">
        <v>131</v>
      </c>
      <c r="F125" s="52"/>
      <c r="G125" s="52"/>
      <c r="H125" s="52"/>
      <c r="I125" s="53"/>
      <c r="J125" s="41"/>
      <c r="K125" s="41"/>
      <c r="L125" s="42"/>
      <c r="M125" s="42"/>
      <c r="N125" s="42"/>
      <c r="O125" s="44"/>
      <c r="P125" s="4"/>
    </row>
    <row r="126" spans="1:16" s="5" customFormat="1" x14ac:dyDescent="0.2">
      <c r="A126" s="43">
        <f>IF(I126&lt;&gt;"",1+MAX($A$40:A125),"")</f>
        <v>55</v>
      </c>
      <c r="B126" s="35"/>
      <c r="C126" s="35"/>
      <c r="D126" s="36"/>
      <c r="E126" s="51" t="s">
        <v>131</v>
      </c>
      <c r="F126" s="52">
        <v>392.75</v>
      </c>
      <c r="G126" s="45">
        <v>0.1</v>
      </c>
      <c r="H126" s="39">
        <f t="shared" ref="H126" si="119">IF(F126=0,"",F126*(1+G126))</f>
        <v>432.02500000000003</v>
      </c>
      <c r="I126" s="53" t="s">
        <v>82</v>
      </c>
      <c r="J126" s="41">
        <v>1.8</v>
      </c>
      <c r="K126" s="41">
        <v>1.2</v>
      </c>
      <c r="L126" s="42">
        <f t="shared" ref="L126" si="120">IF(F126=0,"",J126*H126)</f>
        <v>777.6450000000001</v>
      </c>
      <c r="M126" s="42">
        <f t="shared" ref="M126" si="121">IF(F126=0,"",K126*H126)</f>
        <v>518.43000000000006</v>
      </c>
      <c r="N126" s="42">
        <f t="shared" ref="N126" si="122">IF(F126=0,"",L126+M126)</f>
        <v>1296.0750000000003</v>
      </c>
      <c r="O126" s="44"/>
      <c r="P126" s="4"/>
    </row>
    <row r="127" spans="1:16" s="5" customFormat="1" x14ac:dyDescent="0.2">
      <c r="A127" s="43" t="str">
        <f>IF(I127&lt;&gt;"",1+MAX($A$40:A126),"")</f>
        <v/>
      </c>
      <c r="B127" s="35"/>
      <c r="C127" s="35"/>
      <c r="D127" s="36"/>
      <c r="E127" s="123" t="s">
        <v>132</v>
      </c>
      <c r="F127" s="52"/>
      <c r="G127" s="52"/>
      <c r="H127" s="52"/>
      <c r="I127" s="53"/>
      <c r="J127" s="41"/>
      <c r="K127" s="41"/>
      <c r="L127" s="42"/>
      <c r="M127" s="42"/>
      <c r="N127" s="42"/>
      <c r="O127" s="44"/>
      <c r="P127" s="4"/>
    </row>
    <row r="128" spans="1:16" s="5" customFormat="1" x14ac:dyDescent="0.2">
      <c r="A128" s="43">
        <f>IF(I128&lt;&gt;"",1+MAX($A$40:A127),"")</f>
        <v>56</v>
      </c>
      <c r="B128" s="35"/>
      <c r="C128" s="35"/>
      <c r="D128" s="36"/>
      <c r="E128" s="51" t="s">
        <v>132</v>
      </c>
      <c r="F128" s="52">
        <v>16</v>
      </c>
      <c r="G128" s="45">
        <f t="shared" ref="G128" si="123">IF(F128=0,"",0)</f>
        <v>0</v>
      </c>
      <c r="H128" s="39">
        <f t="shared" ref="H128" si="124">IF(F128=0,"",F128*(1+G128))</f>
        <v>16</v>
      </c>
      <c r="I128" s="53" t="s">
        <v>100</v>
      </c>
      <c r="J128" s="41">
        <v>350</v>
      </c>
      <c r="K128" s="41">
        <v>100</v>
      </c>
      <c r="L128" s="42">
        <f t="shared" ref="L128" si="125">IF(F128=0,"",J128*H128)</f>
        <v>5600</v>
      </c>
      <c r="M128" s="42">
        <f t="shared" ref="M128" si="126">IF(F128=0,"",K128*H128)</f>
        <v>1600</v>
      </c>
      <c r="N128" s="42">
        <f t="shared" ref="N128" si="127">IF(F128=0,"",L128+M128)</f>
        <v>7200</v>
      </c>
      <c r="O128" s="44"/>
      <c r="P128" s="4"/>
    </row>
    <row r="129" spans="1:16" s="5" customFormat="1" x14ac:dyDescent="0.2">
      <c r="A129" s="43" t="str">
        <f>IF(I129&lt;&gt;"",1+MAX($A$40:A128),"")</f>
        <v/>
      </c>
      <c r="B129" s="35"/>
      <c r="C129" s="35"/>
      <c r="D129" s="36"/>
      <c r="E129" s="123" t="s">
        <v>133</v>
      </c>
      <c r="F129" s="52"/>
      <c r="G129" s="52"/>
      <c r="H129" s="52"/>
      <c r="I129" s="53"/>
      <c r="J129" s="41"/>
      <c r="K129" s="41"/>
      <c r="L129" s="42"/>
      <c r="M129" s="42"/>
      <c r="N129" s="42"/>
      <c r="O129" s="44"/>
      <c r="P129" s="4"/>
    </row>
    <row r="130" spans="1:16" s="5" customFormat="1" ht="31.5" x14ac:dyDescent="0.2">
      <c r="A130" s="43">
        <f>IF(I130&lt;&gt;"",1+MAX($A$40:A129),"")</f>
        <v>57</v>
      </c>
      <c r="B130" s="35"/>
      <c r="C130" s="35"/>
      <c r="D130" s="36"/>
      <c r="E130" s="51" t="s">
        <v>134</v>
      </c>
      <c r="F130" s="52">
        <v>566.14</v>
      </c>
      <c r="G130" s="45">
        <v>0.1</v>
      </c>
      <c r="H130" s="39">
        <f t="shared" ref="H130:H131" si="128">IF(F130=0,"",F130*(1+G130))</f>
        <v>622.75400000000002</v>
      </c>
      <c r="I130" s="53" t="s">
        <v>80</v>
      </c>
      <c r="J130" s="41">
        <v>0.3</v>
      </c>
      <c r="K130" s="41">
        <v>0.2</v>
      </c>
      <c r="L130" s="42">
        <f t="shared" ref="L130:L131" si="129">IF(F130=0,"",J130*H130)</f>
        <v>186.8262</v>
      </c>
      <c r="M130" s="42">
        <f t="shared" ref="M130:M131" si="130">IF(F130=0,"",K130*H130)</f>
        <v>124.55080000000001</v>
      </c>
      <c r="N130" s="42">
        <f t="shared" ref="N130:N131" si="131">IF(F130=0,"",L130+M130)</f>
        <v>311.37700000000001</v>
      </c>
      <c r="O130" s="44"/>
      <c r="P130" s="4"/>
    </row>
    <row r="131" spans="1:16" s="5" customFormat="1" ht="31.5" x14ac:dyDescent="0.2">
      <c r="A131" s="43">
        <f>IF(I131&lt;&gt;"",1+MAX($A$40:A130),"")</f>
        <v>58</v>
      </c>
      <c r="B131" s="35"/>
      <c r="C131" s="35"/>
      <c r="D131" s="36"/>
      <c r="E131" s="51" t="s">
        <v>135</v>
      </c>
      <c r="F131" s="52">
        <v>327.27</v>
      </c>
      <c r="G131" s="45">
        <v>0.1</v>
      </c>
      <c r="H131" s="39">
        <f t="shared" si="128"/>
        <v>359.99700000000001</v>
      </c>
      <c r="I131" s="53" t="s">
        <v>80</v>
      </c>
      <c r="J131" s="41">
        <v>0.3</v>
      </c>
      <c r="K131" s="41">
        <v>0.2</v>
      </c>
      <c r="L131" s="42">
        <f t="shared" si="129"/>
        <v>107.9991</v>
      </c>
      <c r="M131" s="42">
        <f t="shared" si="130"/>
        <v>71.999400000000009</v>
      </c>
      <c r="N131" s="42">
        <f t="shared" si="131"/>
        <v>179.99850000000001</v>
      </c>
      <c r="O131" s="44"/>
      <c r="P131" s="4"/>
    </row>
    <row r="132" spans="1:16" s="5" customFormat="1" x14ac:dyDescent="0.2">
      <c r="A132" s="43" t="str">
        <f>IF(I132&lt;&gt;"",1+MAX($A$40:A131),"")</f>
        <v/>
      </c>
      <c r="B132" s="35"/>
      <c r="C132" s="35"/>
      <c r="D132" s="36"/>
      <c r="E132" s="123" t="s">
        <v>136</v>
      </c>
      <c r="F132" s="52"/>
      <c r="G132" s="52"/>
      <c r="H132" s="52"/>
      <c r="I132" s="53"/>
      <c r="J132" s="41"/>
      <c r="K132" s="41"/>
      <c r="L132" s="42"/>
      <c r="M132" s="42"/>
      <c r="N132" s="42"/>
      <c r="O132" s="44"/>
      <c r="P132" s="4"/>
    </row>
    <row r="133" spans="1:16" s="5" customFormat="1" x14ac:dyDescent="0.2">
      <c r="A133" s="43">
        <f>IF(I133&lt;&gt;"",1+MAX($A$40:A132),"")</f>
        <v>59</v>
      </c>
      <c r="B133" s="35"/>
      <c r="C133" s="35"/>
      <c r="D133" s="36"/>
      <c r="E133" s="51" t="s">
        <v>137</v>
      </c>
      <c r="F133" s="52">
        <v>5</v>
      </c>
      <c r="G133" s="45">
        <f t="shared" ref="G133" si="132">IF(F133=0,"",0)</f>
        <v>0</v>
      </c>
      <c r="H133" s="39">
        <f t="shared" ref="H133" si="133">IF(F133=0,"",F133*(1+G133))</f>
        <v>5</v>
      </c>
      <c r="I133" s="53" t="s">
        <v>100</v>
      </c>
      <c r="J133" s="41">
        <v>18</v>
      </c>
      <c r="K133" s="41">
        <v>8</v>
      </c>
      <c r="L133" s="42">
        <f t="shared" ref="L133" si="134">IF(F133=0,"",J133*H133)</f>
        <v>90</v>
      </c>
      <c r="M133" s="42">
        <f t="shared" ref="M133" si="135">IF(F133=0,"",K133*H133)</f>
        <v>40</v>
      </c>
      <c r="N133" s="42">
        <f t="shared" ref="N133" si="136">IF(F133=0,"",L133+M133)</f>
        <v>130</v>
      </c>
      <c r="O133" s="44"/>
      <c r="P133" s="4"/>
    </row>
    <row r="134" spans="1:16" s="5" customFormat="1" x14ac:dyDescent="0.2">
      <c r="A134" s="43" t="str">
        <f>IF(I134&lt;&gt;"",1+MAX($A$40:A133),"")</f>
        <v/>
      </c>
      <c r="B134" s="35"/>
      <c r="C134" s="35"/>
      <c r="D134" s="36"/>
      <c r="E134" s="123" t="s">
        <v>138</v>
      </c>
      <c r="F134" s="52"/>
      <c r="G134" s="52"/>
      <c r="H134" s="52"/>
      <c r="I134" s="53"/>
      <c r="J134" s="41"/>
      <c r="K134" s="41"/>
      <c r="L134" s="42"/>
      <c r="M134" s="42"/>
      <c r="N134" s="42"/>
      <c r="O134" s="44"/>
      <c r="P134" s="4"/>
    </row>
    <row r="135" spans="1:16" s="5" customFormat="1" x14ac:dyDescent="0.2">
      <c r="A135" s="43">
        <f>IF(I135&lt;&gt;"",1+MAX($A$40:A134),"")</f>
        <v>60</v>
      </c>
      <c r="B135" s="35"/>
      <c r="C135" s="35"/>
      <c r="D135" s="36"/>
      <c r="E135" s="51" t="s">
        <v>139</v>
      </c>
      <c r="F135" s="52">
        <v>2</v>
      </c>
      <c r="G135" s="45">
        <f t="shared" ref="G135" si="137">IF(F135=0,"",0)</f>
        <v>0</v>
      </c>
      <c r="H135" s="39">
        <f t="shared" ref="H135" si="138">IF(F135=0,"",F135*(1+G135))</f>
        <v>2</v>
      </c>
      <c r="I135" s="53" t="s">
        <v>100</v>
      </c>
      <c r="J135" s="41">
        <v>4500</v>
      </c>
      <c r="K135" s="41">
        <v>1000</v>
      </c>
      <c r="L135" s="42">
        <f t="shared" ref="L135" si="139">IF(F135=0,"",J135*H135)</f>
        <v>9000</v>
      </c>
      <c r="M135" s="42">
        <f t="shared" ref="M135" si="140">IF(F135=0,"",K135*H135)</f>
        <v>2000</v>
      </c>
      <c r="N135" s="42">
        <f t="shared" ref="N135" si="141">IF(F135=0,"",L135+M135)</f>
        <v>11000</v>
      </c>
      <c r="O135" s="44"/>
      <c r="P135" s="4"/>
    </row>
    <row r="136" spans="1:16" s="5" customFormat="1" x14ac:dyDescent="0.2">
      <c r="A136" s="43" t="str">
        <f>IF(I136&lt;&gt;"",1+MAX($A$40:A135),"")</f>
        <v/>
      </c>
      <c r="B136" s="35"/>
      <c r="C136" s="35"/>
      <c r="D136" s="36"/>
      <c r="E136" s="123" t="s">
        <v>140</v>
      </c>
      <c r="F136" s="52"/>
      <c r="G136" s="52"/>
      <c r="H136" s="52"/>
      <c r="I136" s="53"/>
      <c r="J136" s="41"/>
      <c r="K136" s="41"/>
      <c r="L136" s="42"/>
      <c r="M136" s="42"/>
      <c r="N136" s="42"/>
      <c r="O136" s="44"/>
      <c r="P136" s="4"/>
    </row>
    <row r="137" spans="1:16" s="5" customFormat="1" x14ac:dyDescent="0.2">
      <c r="A137" s="43">
        <f>IF(I137&lt;&gt;"",1+MAX($A$40:A136),"")</f>
        <v>61</v>
      </c>
      <c r="B137" s="35"/>
      <c r="C137" s="35"/>
      <c r="D137" s="36"/>
      <c r="E137" s="51" t="s">
        <v>141</v>
      </c>
      <c r="F137" s="52">
        <v>165</v>
      </c>
      <c r="G137" s="45">
        <v>0.1</v>
      </c>
      <c r="H137" s="39">
        <f t="shared" ref="H137:H138" si="142">IF(F137=0,"",F137*(1+G137))</f>
        <v>181.50000000000003</v>
      </c>
      <c r="I137" s="53" t="s">
        <v>82</v>
      </c>
      <c r="J137" s="41">
        <v>6</v>
      </c>
      <c r="K137" s="41">
        <v>4</v>
      </c>
      <c r="L137" s="42">
        <f t="shared" ref="L137:L138" si="143">IF(F137=0,"",J137*H137)</f>
        <v>1089.0000000000002</v>
      </c>
      <c r="M137" s="42">
        <f t="shared" ref="M137:M138" si="144">IF(F137=0,"",K137*H137)</f>
        <v>726.00000000000011</v>
      </c>
      <c r="N137" s="42">
        <f t="shared" ref="N137:N138" si="145">IF(F137=0,"",L137+M137)</f>
        <v>1815.0000000000005</v>
      </c>
      <c r="O137" s="44"/>
      <c r="P137" s="4"/>
    </row>
    <row r="138" spans="1:16" s="5" customFormat="1" ht="47.25" x14ac:dyDescent="0.2">
      <c r="A138" s="43">
        <f>IF(I138&lt;&gt;"",1+MAX($A$40:A137),"")</f>
        <v>62</v>
      </c>
      <c r="B138" s="35"/>
      <c r="C138" s="35"/>
      <c r="D138" s="36"/>
      <c r="E138" s="51" t="s">
        <v>142</v>
      </c>
      <c r="F138" s="54">
        <v>4.6664814814814815</v>
      </c>
      <c r="G138" s="45">
        <v>0.1</v>
      </c>
      <c r="H138" s="39">
        <f t="shared" si="142"/>
        <v>5.1331296296296296</v>
      </c>
      <c r="I138" s="53" t="s">
        <v>105</v>
      </c>
      <c r="J138" s="41">
        <v>300</v>
      </c>
      <c r="K138" s="41">
        <v>100</v>
      </c>
      <c r="L138" s="42">
        <f t="shared" si="143"/>
        <v>1539.9388888888889</v>
      </c>
      <c r="M138" s="42">
        <f t="shared" si="144"/>
        <v>513.31296296296296</v>
      </c>
      <c r="N138" s="42">
        <f t="shared" si="145"/>
        <v>2053.2518518518518</v>
      </c>
      <c r="O138" s="44"/>
      <c r="P138" s="4"/>
    </row>
    <row r="139" spans="1:16" s="5" customFormat="1" x14ac:dyDescent="0.2">
      <c r="A139" s="43" t="str">
        <f>IF(I139&lt;&gt;"",1+MAX($A$40:A138),"")</f>
        <v/>
      </c>
      <c r="B139" s="35"/>
      <c r="C139" s="35"/>
      <c r="D139" s="36"/>
      <c r="E139" s="123" t="s">
        <v>143</v>
      </c>
      <c r="F139" s="52"/>
      <c r="G139" s="52"/>
      <c r="H139" s="52"/>
      <c r="I139" s="53"/>
      <c r="J139" s="41"/>
      <c r="K139" s="41"/>
      <c r="L139" s="42"/>
      <c r="M139" s="42"/>
      <c r="N139" s="42"/>
      <c r="O139" s="44"/>
      <c r="P139" s="4"/>
    </row>
    <row r="140" spans="1:16" s="5" customFormat="1" ht="31.5" x14ac:dyDescent="0.2">
      <c r="A140" s="43">
        <f>IF(I140&lt;&gt;"",1+MAX($A$40:A139),"")</f>
        <v>63</v>
      </c>
      <c r="B140" s="35"/>
      <c r="C140" s="35"/>
      <c r="D140" s="36"/>
      <c r="E140" s="51" t="s">
        <v>144</v>
      </c>
      <c r="F140" s="52">
        <v>2</v>
      </c>
      <c r="G140" s="45">
        <f t="shared" ref="G140" si="146">IF(F140=0,"",0)</f>
        <v>0</v>
      </c>
      <c r="H140" s="39">
        <f t="shared" ref="H140" si="147">IF(F140=0,"",F140*(1+G140))</f>
        <v>2</v>
      </c>
      <c r="I140" s="53" t="s">
        <v>100</v>
      </c>
      <c r="J140" s="41">
        <v>18</v>
      </c>
      <c r="K140" s="41">
        <v>12</v>
      </c>
      <c r="L140" s="42">
        <f t="shared" ref="L140" si="148">IF(F140=0,"",J140*H140)</f>
        <v>36</v>
      </c>
      <c r="M140" s="42">
        <f t="shared" ref="M140" si="149">IF(F140=0,"",K140*H140)</f>
        <v>24</v>
      </c>
      <c r="N140" s="42">
        <f t="shared" ref="N140" si="150">IF(F140=0,"",L140+M140)</f>
        <v>60</v>
      </c>
      <c r="O140" s="44"/>
      <c r="P140" s="4"/>
    </row>
    <row r="141" spans="1:16" s="5" customFormat="1" x14ac:dyDescent="0.2">
      <c r="A141" s="43" t="str">
        <f>IF(I141&lt;&gt;"",1+MAX($A$40:A140),"")</f>
        <v/>
      </c>
      <c r="B141" s="35"/>
      <c r="C141" s="35"/>
      <c r="D141" s="36"/>
      <c r="E141" s="123" t="s">
        <v>145</v>
      </c>
      <c r="F141" s="52"/>
      <c r="G141" s="52"/>
      <c r="H141" s="52"/>
      <c r="I141" s="53"/>
      <c r="J141" s="41"/>
      <c r="K141" s="41"/>
      <c r="L141" s="42"/>
      <c r="M141" s="42"/>
      <c r="N141" s="42"/>
      <c r="O141" s="44"/>
      <c r="P141" s="4"/>
    </row>
    <row r="142" spans="1:16" s="5" customFormat="1" x14ac:dyDescent="0.2">
      <c r="A142" s="43">
        <f>IF(I142&lt;&gt;"",1+MAX($A$40:A141),"")</f>
        <v>64</v>
      </c>
      <c r="B142" s="35"/>
      <c r="C142" s="35"/>
      <c r="D142" s="36"/>
      <c r="E142" s="51" t="s">
        <v>146</v>
      </c>
      <c r="F142" s="52">
        <v>3</v>
      </c>
      <c r="G142" s="45">
        <f t="shared" ref="G142:G143" si="151">IF(F142=0,"",0)</f>
        <v>0</v>
      </c>
      <c r="H142" s="39">
        <f t="shared" ref="H142:H143" si="152">IF(F142=0,"",F142*(1+G142))</f>
        <v>3</v>
      </c>
      <c r="I142" s="53" t="s">
        <v>100</v>
      </c>
      <c r="J142" s="41">
        <v>230</v>
      </c>
      <c r="K142" s="41">
        <v>120</v>
      </c>
      <c r="L142" s="42">
        <f t="shared" ref="L142:L143" si="153">IF(F142=0,"",J142*H142)</f>
        <v>690</v>
      </c>
      <c r="M142" s="42">
        <f t="shared" ref="M142:M143" si="154">IF(F142=0,"",K142*H142)</f>
        <v>360</v>
      </c>
      <c r="N142" s="42">
        <f t="shared" ref="N142:N143" si="155">IF(F142=0,"",L142+M142)</f>
        <v>1050</v>
      </c>
      <c r="O142" s="44"/>
      <c r="P142" s="4"/>
    </row>
    <row r="143" spans="1:16" s="5" customFormat="1" x14ac:dyDescent="0.2">
      <c r="A143" s="43">
        <f>IF(I143&lt;&gt;"",1+MAX($A$40:A142),"")</f>
        <v>65</v>
      </c>
      <c r="B143" s="35"/>
      <c r="C143" s="35"/>
      <c r="D143" s="36"/>
      <c r="E143" s="51" t="s">
        <v>147</v>
      </c>
      <c r="F143" s="52">
        <v>1</v>
      </c>
      <c r="G143" s="45">
        <f t="shared" si="151"/>
        <v>0</v>
      </c>
      <c r="H143" s="39">
        <f t="shared" si="152"/>
        <v>1</v>
      </c>
      <c r="I143" s="53" t="s">
        <v>100</v>
      </c>
      <c r="J143" s="41">
        <v>230</v>
      </c>
      <c r="K143" s="41">
        <v>120</v>
      </c>
      <c r="L143" s="42">
        <f t="shared" si="153"/>
        <v>230</v>
      </c>
      <c r="M143" s="42">
        <f t="shared" si="154"/>
        <v>120</v>
      </c>
      <c r="N143" s="42">
        <f t="shared" si="155"/>
        <v>350</v>
      </c>
      <c r="O143" s="44"/>
      <c r="P143" s="4"/>
    </row>
    <row r="144" spans="1:16" s="5" customFormat="1" x14ac:dyDescent="0.2">
      <c r="A144" s="43" t="str">
        <f>IF(I144&lt;&gt;"",1+MAX($A$40:A143),"")</f>
        <v/>
      </c>
      <c r="B144" s="35"/>
      <c r="C144" s="35"/>
      <c r="D144" s="36"/>
      <c r="E144" s="123" t="s">
        <v>211</v>
      </c>
      <c r="F144" s="64"/>
      <c r="G144" s="65"/>
      <c r="H144" s="65"/>
      <c r="I144" s="65"/>
      <c r="J144" s="41"/>
      <c r="K144" s="41"/>
      <c r="L144" s="42" t="str">
        <f t="shared" ref="L144:L167" si="156">IF(F144=0,"",J144*H144)</f>
        <v/>
      </c>
      <c r="M144" s="42" t="str">
        <f t="shared" ref="M144:M167" si="157">IF(F144=0,"",K144*H144)</f>
        <v/>
      </c>
      <c r="N144" s="42" t="str">
        <f t="shared" ref="N144:N167" si="158">IF(F144=0,"",L144+M144)</f>
        <v/>
      </c>
      <c r="O144" s="44"/>
      <c r="P144" s="4"/>
    </row>
    <row r="145" spans="1:16" s="5" customFormat="1" x14ac:dyDescent="0.25">
      <c r="A145" s="43" t="str">
        <f>IF(I145&lt;&gt;"",1+MAX($A$40:A144),"")</f>
        <v/>
      </c>
      <c r="B145" s="35"/>
      <c r="C145" s="35"/>
      <c r="D145" s="36"/>
      <c r="E145" s="69" t="s">
        <v>212</v>
      </c>
      <c r="F145" s="64"/>
      <c r="G145" s="65"/>
      <c r="H145" s="65"/>
      <c r="I145" s="65"/>
      <c r="J145" s="41"/>
      <c r="K145" s="41"/>
      <c r="L145" s="42" t="str">
        <f t="shared" si="156"/>
        <v/>
      </c>
      <c r="M145" s="42" t="str">
        <f t="shared" si="157"/>
        <v/>
      </c>
      <c r="N145" s="42" t="str">
        <f t="shared" si="158"/>
        <v/>
      </c>
      <c r="O145" s="44"/>
      <c r="P145" s="4"/>
    </row>
    <row r="146" spans="1:16" s="5" customFormat="1" x14ac:dyDescent="0.25">
      <c r="A146" s="43">
        <f>IF(I146&lt;&gt;"",1+MAX($A$40:A145),"")</f>
        <v>66</v>
      </c>
      <c r="B146" s="35"/>
      <c r="C146" s="35"/>
      <c r="D146" s="36"/>
      <c r="E146" s="66" t="s">
        <v>213</v>
      </c>
      <c r="F146" s="67">
        <v>2</v>
      </c>
      <c r="G146" s="45">
        <f t="shared" ref="G146:G162" si="159">IF(F146=0,"",0)</f>
        <v>0</v>
      </c>
      <c r="H146" s="39">
        <f t="shared" ref="H146:H162" si="160">IF(F146=0,"",F146*(1+G146))</f>
        <v>2</v>
      </c>
      <c r="I146" s="65" t="s">
        <v>100</v>
      </c>
      <c r="J146" s="41">
        <v>478</v>
      </c>
      <c r="K146" s="41">
        <v>145</v>
      </c>
      <c r="L146" s="42">
        <f t="shared" si="156"/>
        <v>956</v>
      </c>
      <c r="M146" s="42">
        <f t="shared" si="157"/>
        <v>290</v>
      </c>
      <c r="N146" s="42">
        <f t="shared" si="158"/>
        <v>1246</v>
      </c>
      <c r="O146" s="44"/>
      <c r="P146" s="4"/>
    </row>
    <row r="147" spans="1:16" s="5" customFormat="1" x14ac:dyDescent="0.25">
      <c r="A147" s="43">
        <f>IF(I147&lt;&gt;"",1+MAX($A$40:A146),"")</f>
        <v>67</v>
      </c>
      <c r="B147" s="35"/>
      <c r="C147" s="35"/>
      <c r="D147" s="36"/>
      <c r="E147" s="66" t="s">
        <v>214</v>
      </c>
      <c r="F147" s="67">
        <v>1</v>
      </c>
      <c r="G147" s="45">
        <f t="shared" si="159"/>
        <v>0</v>
      </c>
      <c r="H147" s="39">
        <f t="shared" si="160"/>
        <v>1</v>
      </c>
      <c r="I147" s="65" t="s">
        <v>100</v>
      </c>
      <c r="J147" s="41">
        <v>460</v>
      </c>
      <c r="K147" s="41">
        <v>145</v>
      </c>
      <c r="L147" s="42">
        <f t="shared" si="156"/>
        <v>460</v>
      </c>
      <c r="M147" s="42">
        <f t="shared" si="157"/>
        <v>145</v>
      </c>
      <c r="N147" s="42">
        <f t="shared" si="158"/>
        <v>605</v>
      </c>
      <c r="O147" s="44"/>
      <c r="P147" s="4"/>
    </row>
    <row r="148" spans="1:16" s="5" customFormat="1" x14ac:dyDescent="0.25">
      <c r="A148" s="43">
        <f>IF(I148&lt;&gt;"",1+MAX($A$40:A147),"")</f>
        <v>68</v>
      </c>
      <c r="B148" s="35"/>
      <c r="C148" s="35"/>
      <c r="D148" s="36"/>
      <c r="E148" s="66" t="s">
        <v>215</v>
      </c>
      <c r="F148" s="67">
        <v>2</v>
      </c>
      <c r="G148" s="45">
        <f t="shared" si="159"/>
        <v>0</v>
      </c>
      <c r="H148" s="39">
        <f t="shared" si="160"/>
        <v>2</v>
      </c>
      <c r="I148" s="65" t="s">
        <v>100</v>
      </c>
      <c r="J148" s="41">
        <v>484</v>
      </c>
      <c r="K148" s="41">
        <v>145</v>
      </c>
      <c r="L148" s="42">
        <f t="shared" si="156"/>
        <v>968</v>
      </c>
      <c r="M148" s="42">
        <f t="shared" si="157"/>
        <v>290</v>
      </c>
      <c r="N148" s="42">
        <f t="shared" si="158"/>
        <v>1258</v>
      </c>
      <c r="O148" s="44"/>
      <c r="P148" s="4"/>
    </row>
    <row r="149" spans="1:16" s="5" customFormat="1" x14ac:dyDescent="0.25">
      <c r="A149" s="43" t="str">
        <f>IF(I149&lt;&gt;"",1+MAX($A$40:A148),"")</f>
        <v/>
      </c>
      <c r="B149" s="35"/>
      <c r="C149" s="35"/>
      <c r="D149" s="36"/>
      <c r="E149" s="69" t="s">
        <v>216</v>
      </c>
      <c r="F149" s="67"/>
      <c r="G149" s="45" t="str">
        <f t="shared" si="159"/>
        <v/>
      </c>
      <c r="H149" s="39" t="str">
        <f t="shared" si="160"/>
        <v/>
      </c>
      <c r="I149" s="65"/>
      <c r="J149" s="41"/>
      <c r="K149" s="41"/>
      <c r="L149" s="42" t="str">
        <f t="shared" si="156"/>
        <v/>
      </c>
      <c r="M149" s="42" t="str">
        <f t="shared" si="157"/>
        <v/>
      </c>
      <c r="N149" s="42" t="str">
        <f t="shared" si="158"/>
        <v/>
      </c>
      <c r="O149" s="44"/>
      <c r="P149" s="4"/>
    </row>
    <row r="150" spans="1:16" s="5" customFormat="1" x14ac:dyDescent="0.25">
      <c r="A150" s="43">
        <f>IF(I150&lt;&gt;"",1+MAX($A$40:A149),"")</f>
        <v>69</v>
      </c>
      <c r="B150" s="35"/>
      <c r="C150" s="35"/>
      <c r="D150" s="36"/>
      <c r="E150" s="66" t="s">
        <v>217</v>
      </c>
      <c r="F150" s="67">
        <v>4</v>
      </c>
      <c r="G150" s="45">
        <f t="shared" si="159"/>
        <v>0</v>
      </c>
      <c r="H150" s="39">
        <f t="shared" si="160"/>
        <v>4</v>
      </c>
      <c r="I150" s="65" t="s">
        <v>100</v>
      </c>
      <c r="J150" s="41">
        <v>136</v>
      </c>
      <c r="K150" s="41">
        <v>40</v>
      </c>
      <c r="L150" s="42">
        <f t="shared" si="156"/>
        <v>544</v>
      </c>
      <c r="M150" s="42">
        <f t="shared" si="157"/>
        <v>160</v>
      </c>
      <c r="N150" s="42">
        <f t="shared" si="158"/>
        <v>704</v>
      </c>
      <c r="O150" s="44"/>
      <c r="P150" s="4"/>
    </row>
    <row r="151" spans="1:16" s="5" customFormat="1" x14ac:dyDescent="0.25">
      <c r="A151" s="43">
        <f>IF(I151&lt;&gt;"",1+MAX($A$40:A150),"")</f>
        <v>70</v>
      </c>
      <c r="B151" s="35"/>
      <c r="C151" s="35"/>
      <c r="D151" s="36"/>
      <c r="E151" s="66" t="s">
        <v>218</v>
      </c>
      <c r="F151" s="67">
        <v>13</v>
      </c>
      <c r="G151" s="45">
        <f t="shared" si="159"/>
        <v>0</v>
      </c>
      <c r="H151" s="39">
        <f t="shared" si="160"/>
        <v>13</v>
      </c>
      <c r="I151" s="65" t="s">
        <v>100</v>
      </c>
      <c r="J151" s="41">
        <v>125</v>
      </c>
      <c r="K151" s="41">
        <v>40</v>
      </c>
      <c r="L151" s="42">
        <f t="shared" si="156"/>
        <v>1625</v>
      </c>
      <c r="M151" s="42">
        <f t="shared" si="157"/>
        <v>520</v>
      </c>
      <c r="N151" s="42">
        <f t="shared" si="158"/>
        <v>2145</v>
      </c>
      <c r="O151" s="44"/>
      <c r="P151" s="4"/>
    </row>
    <row r="152" spans="1:16" s="5" customFormat="1" x14ac:dyDescent="0.25">
      <c r="A152" s="43">
        <f>IF(I152&lt;&gt;"",1+MAX($A$40:A151),"")</f>
        <v>71</v>
      </c>
      <c r="B152" s="35"/>
      <c r="C152" s="35"/>
      <c r="D152" s="36"/>
      <c r="E152" s="66" t="s">
        <v>219</v>
      </c>
      <c r="F152" s="67">
        <v>9</v>
      </c>
      <c r="G152" s="45">
        <f t="shared" si="159"/>
        <v>0</v>
      </c>
      <c r="H152" s="39">
        <f t="shared" si="160"/>
        <v>9</v>
      </c>
      <c r="I152" s="65" t="s">
        <v>100</v>
      </c>
      <c r="J152" s="41">
        <v>148</v>
      </c>
      <c r="K152" s="41">
        <v>40</v>
      </c>
      <c r="L152" s="42">
        <f t="shared" si="156"/>
        <v>1332</v>
      </c>
      <c r="M152" s="42">
        <f t="shared" si="157"/>
        <v>360</v>
      </c>
      <c r="N152" s="42">
        <f t="shared" si="158"/>
        <v>1692</v>
      </c>
      <c r="O152" s="44"/>
      <c r="P152" s="4"/>
    </row>
    <row r="153" spans="1:16" s="5" customFormat="1" x14ac:dyDescent="0.25">
      <c r="A153" s="43">
        <f>IF(I153&lt;&gt;"",1+MAX($A$40:A152),"")</f>
        <v>72</v>
      </c>
      <c r="B153" s="35"/>
      <c r="C153" s="35"/>
      <c r="D153" s="36"/>
      <c r="E153" s="66" t="s">
        <v>220</v>
      </c>
      <c r="F153" s="67">
        <v>41</v>
      </c>
      <c r="G153" s="45">
        <f t="shared" si="159"/>
        <v>0</v>
      </c>
      <c r="H153" s="39">
        <f t="shared" si="160"/>
        <v>41</v>
      </c>
      <c r="I153" s="65" t="s">
        <v>100</v>
      </c>
      <c r="J153" s="41">
        <v>120</v>
      </c>
      <c r="K153" s="41">
        <v>40</v>
      </c>
      <c r="L153" s="42">
        <f t="shared" si="156"/>
        <v>4920</v>
      </c>
      <c r="M153" s="42">
        <f t="shared" si="157"/>
        <v>1640</v>
      </c>
      <c r="N153" s="42">
        <f t="shared" si="158"/>
        <v>6560</v>
      </c>
      <c r="O153" s="44"/>
      <c r="P153" s="4"/>
    </row>
    <row r="154" spans="1:16" s="5" customFormat="1" x14ac:dyDescent="0.25">
      <c r="A154" s="43">
        <f>IF(I154&lt;&gt;"",1+MAX($A$40:A153),"")</f>
        <v>73</v>
      </c>
      <c r="B154" s="35"/>
      <c r="C154" s="35"/>
      <c r="D154" s="36"/>
      <c r="E154" s="66" t="s">
        <v>221</v>
      </c>
      <c r="F154" s="67">
        <v>6</v>
      </c>
      <c r="G154" s="45">
        <f t="shared" si="159"/>
        <v>0</v>
      </c>
      <c r="H154" s="39">
        <f t="shared" si="160"/>
        <v>6</v>
      </c>
      <c r="I154" s="65" t="s">
        <v>100</v>
      </c>
      <c r="J154" s="41">
        <v>136</v>
      </c>
      <c r="K154" s="41">
        <v>40</v>
      </c>
      <c r="L154" s="42">
        <f t="shared" si="156"/>
        <v>816</v>
      </c>
      <c r="M154" s="42">
        <f t="shared" si="157"/>
        <v>240</v>
      </c>
      <c r="N154" s="42">
        <f t="shared" si="158"/>
        <v>1056</v>
      </c>
      <c r="O154" s="44"/>
      <c r="P154" s="4"/>
    </row>
    <row r="155" spans="1:16" s="5" customFormat="1" x14ac:dyDescent="0.25">
      <c r="A155" s="43">
        <f>IF(I155&lt;&gt;"",1+MAX($A$40:A154),"")</f>
        <v>74</v>
      </c>
      <c r="B155" s="35"/>
      <c r="C155" s="35"/>
      <c r="D155" s="36"/>
      <c r="E155" s="66" t="s">
        <v>222</v>
      </c>
      <c r="F155" s="67">
        <v>6</v>
      </c>
      <c r="G155" s="45">
        <f t="shared" si="159"/>
        <v>0</v>
      </c>
      <c r="H155" s="39">
        <f t="shared" si="160"/>
        <v>6</v>
      </c>
      <c r="I155" s="65" t="s">
        <v>100</v>
      </c>
      <c r="J155" s="41">
        <v>145</v>
      </c>
      <c r="K155" s="41">
        <v>40</v>
      </c>
      <c r="L155" s="42">
        <f t="shared" si="156"/>
        <v>870</v>
      </c>
      <c r="M155" s="42">
        <f t="shared" si="157"/>
        <v>240</v>
      </c>
      <c r="N155" s="42">
        <f t="shared" si="158"/>
        <v>1110</v>
      </c>
      <c r="O155" s="44"/>
      <c r="P155" s="4"/>
    </row>
    <row r="156" spans="1:16" s="5" customFormat="1" x14ac:dyDescent="0.25">
      <c r="A156" s="43" t="str">
        <f>IF(I156&lt;&gt;"",1+MAX($A$40:A155),"")</f>
        <v/>
      </c>
      <c r="B156" s="35"/>
      <c r="C156" s="35"/>
      <c r="D156" s="36"/>
      <c r="E156" s="69" t="s">
        <v>223</v>
      </c>
      <c r="F156" s="67"/>
      <c r="G156" s="45" t="str">
        <f t="shared" si="159"/>
        <v/>
      </c>
      <c r="H156" s="39" t="str">
        <f t="shared" si="160"/>
        <v/>
      </c>
      <c r="I156" s="65"/>
      <c r="J156" s="41"/>
      <c r="K156" s="41"/>
      <c r="L156" s="42" t="str">
        <f t="shared" si="156"/>
        <v/>
      </c>
      <c r="M156" s="42" t="str">
        <f t="shared" si="157"/>
        <v/>
      </c>
      <c r="N156" s="42" t="str">
        <f t="shared" si="158"/>
        <v/>
      </c>
      <c r="O156" s="44"/>
      <c r="P156" s="4"/>
    </row>
    <row r="157" spans="1:16" s="5" customFormat="1" x14ac:dyDescent="0.25">
      <c r="A157" s="43">
        <f>IF(I157&lt;&gt;"",1+MAX($A$40:A156),"")</f>
        <v>75</v>
      </c>
      <c r="B157" s="35"/>
      <c r="C157" s="35"/>
      <c r="D157" s="36"/>
      <c r="E157" s="66" t="s">
        <v>224</v>
      </c>
      <c r="F157" s="67">
        <v>72</v>
      </c>
      <c r="G157" s="45">
        <f t="shared" si="159"/>
        <v>0</v>
      </c>
      <c r="H157" s="39">
        <f t="shared" si="160"/>
        <v>72</v>
      </c>
      <c r="I157" s="65" t="s">
        <v>100</v>
      </c>
      <c r="J157" s="41">
        <v>56</v>
      </c>
      <c r="K157" s="41">
        <v>15</v>
      </c>
      <c r="L157" s="42">
        <f t="shared" si="156"/>
        <v>4032</v>
      </c>
      <c r="M157" s="42">
        <f t="shared" si="157"/>
        <v>1080</v>
      </c>
      <c r="N157" s="42">
        <f t="shared" si="158"/>
        <v>5112</v>
      </c>
      <c r="O157" s="44"/>
      <c r="P157" s="4"/>
    </row>
    <row r="158" spans="1:16" s="5" customFormat="1" x14ac:dyDescent="0.25">
      <c r="A158" s="43">
        <f>IF(I158&lt;&gt;"",1+MAX($A$40:A157),"")</f>
        <v>76</v>
      </c>
      <c r="B158" s="35"/>
      <c r="C158" s="35"/>
      <c r="D158" s="36"/>
      <c r="E158" s="66" t="s">
        <v>225</v>
      </c>
      <c r="F158" s="67">
        <v>36</v>
      </c>
      <c r="G158" s="45">
        <f t="shared" si="159"/>
        <v>0</v>
      </c>
      <c r="H158" s="39">
        <f t="shared" si="160"/>
        <v>36</v>
      </c>
      <c r="I158" s="65" t="s">
        <v>100</v>
      </c>
      <c r="J158" s="41">
        <v>69</v>
      </c>
      <c r="K158" s="41">
        <v>15</v>
      </c>
      <c r="L158" s="42">
        <f t="shared" si="156"/>
        <v>2484</v>
      </c>
      <c r="M158" s="42">
        <f t="shared" si="157"/>
        <v>540</v>
      </c>
      <c r="N158" s="42">
        <f t="shared" si="158"/>
        <v>3024</v>
      </c>
      <c r="O158" s="44"/>
      <c r="P158" s="4"/>
    </row>
    <row r="159" spans="1:16" s="5" customFormat="1" x14ac:dyDescent="0.25">
      <c r="A159" s="43">
        <f>IF(I159&lt;&gt;"",1+MAX($A$40:A158),"")</f>
        <v>77</v>
      </c>
      <c r="B159" s="35"/>
      <c r="C159" s="35"/>
      <c r="D159" s="36"/>
      <c r="E159" s="66" t="s">
        <v>226</v>
      </c>
      <c r="F159" s="67">
        <v>22</v>
      </c>
      <c r="G159" s="45">
        <f t="shared" si="159"/>
        <v>0</v>
      </c>
      <c r="H159" s="39">
        <f t="shared" si="160"/>
        <v>22</v>
      </c>
      <c r="I159" s="65" t="s">
        <v>100</v>
      </c>
      <c r="J159" s="41">
        <v>65</v>
      </c>
      <c r="K159" s="41">
        <v>15</v>
      </c>
      <c r="L159" s="42">
        <f t="shared" si="156"/>
        <v>1430</v>
      </c>
      <c r="M159" s="42">
        <f t="shared" si="157"/>
        <v>330</v>
      </c>
      <c r="N159" s="42">
        <f t="shared" si="158"/>
        <v>1760</v>
      </c>
      <c r="O159" s="44"/>
      <c r="P159" s="4"/>
    </row>
    <row r="160" spans="1:16" s="5" customFormat="1" x14ac:dyDescent="0.25">
      <c r="A160" s="43" t="str">
        <f>IF(I160&lt;&gt;"",1+MAX($A$40:A159),"")</f>
        <v/>
      </c>
      <c r="B160" s="35"/>
      <c r="C160" s="35"/>
      <c r="D160" s="36"/>
      <c r="E160" s="69" t="s">
        <v>227</v>
      </c>
      <c r="F160" s="67"/>
      <c r="G160" s="45" t="str">
        <f t="shared" si="159"/>
        <v/>
      </c>
      <c r="H160" s="39" t="str">
        <f t="shared" si="160"/>
        <v/>
      </c>
      <c r="I160" s="65"/>
      <c r="J160" s="41"/>
      <c r="K160" s="41"/>
      <c r="L160" s="42" t="str">
        <f t="shared" si="156"/>
        <v/>
      </c>
      <c r="M160" s="42" t="str">
        <f t="shared" si="157"/>
        <v/>
      </c>
      <c r="N160" s="42" t="str">
        <f t="shared" si="158"/>
        <v/>
      </c>
      <c r="O160" s="44"/>
      <c r="P160" s="4"/>
    </row>
    <row r="161" spans="1:16" s="5" customFormat="1" x14ac:dyDescent="0.25">
      <c r="A161" s="43">
        <f>IF(I161&lt;&gt;"",1+MAX($A$40:A160),"")</f>
        <v>78</v>
      </c>
      <c r="B161" s="35"/>
      <c r="C161" s="35"/>
      <c r="D161" s="36"/>
      <c r="E161" s="66" t="s">
        <v>228</v>
      </c>
      <c r="F161" s="67">
        <v>46</v>
      </c>
      <c r="G161" s="45">
        <f t="shared" si="159"/>
        <v>0</v>
      </c>
      <c r="H161" s="39">
        <f t="shared" si="160"/>
        <v>46</v>
      </c>
      <c r="I161" s="65" t="s">
        <v>100</v>
      </c>
      <c r="J161" s="41">
        <v>78</v>
      </c>
      <c r="K161" s="41">
        <v>20</v>
      </c>
      <c r="L161" s="42">
        <f t="shared" si="156"/>
        <v>3588</v>
      </c>
      <c r="M161" s="42">
        <f t="shared" si="157"/>
        <v>920</v>
      </c>
      <c r="N161" s="42">
        <f t="shared" si="158"/>
        <v>4508</v>
      </c>
      <c r="O161" s="44"/>
      <c r="P161" s="4"/>
    </row>
    <row r="162" spans="1:16" s="5" customFormat="1" x14ac:dyDescent="0.25">
      <c r="A162" s="43">
        <f>IF(I162&lt;&gt;"",1+MAX($A$40:A161),"")</f>
        <v>79</v>
      </c>
      <c r="B162" s="35"/>
      <c r="C162" s="35"/>
      <c r="D162" s="36"/>
      <c r="E162" s="66" t="s">
        <v>229</v>
      </c>
      <c r="F162" s="67">
        <v>44</v>
      </c>
      <c r="G162" s="45">
        <f t="shared" si="159"/>
        <v>0</v>
      </c>
      <c r="H162" s="39">
        <f t="shared" si="160"/>
        <v>44</v>
      </c>
      <c r="I162" s="65" t="s">
        <v>100</v>
      </c>
      <c r="J162" s="41">
        <v>69</v>
      </c>
      <c r="K162" s="41">
        <v>20</v>
      </c>
      <c r="L162" s="42">
        <f t="shared" si="156"/>
        <v>3036</v>
      </c>
      <c r="M162" s="42">
        <f t="shared" si="157"/>
        <v>880</v>
      </c>
      <c r="N162" s="42">
        <f t="shared" si="158"/>
        <v>3916</v>
      </c>
      <c r="O162" s="44"/>
      <c r="P162" s="4"/>
    </row>
    <row r="163" spans="1:16" s="5" customFormat="1" ht="47.25" x14ac:dyDescent="0.25">
      <c r="A163" s="43">
        <f>IF(I163&lt;&gt;"",1+MAX($A$40:A162),"")</f>
        <v>80</v>
      </c>
      <c r="B163" s="35"/>
      <c r="C163" s="35"/>
      <c r="D163" s="36"/>
      <c r="E163" s="68" t="s">
        <v>230</v>
      </c>
      <c r="F163" s="67">
        <v>662.3</v>
      </c>
      <c r="G163" s="45">
        <v>0.1</v>
      </c>
      <c r="H163" s="39">
        <f t="shared" ref="H163:H167" si="161">IF(F163=0,"",F163*(1+G163))</f>
        <v>728.53</v>
      </c>
      <c r="I163" s="65" t="s">
        <v>82</v>
      </c>
      <c r="J163" s="41">
        <v>4.2</v>
      </c>
      <c r="K163" s="41">
        <v>1.5</v>
      </c>
      <c r="L163" s="42">
        <f t="shared" si="156"/>
        <v>3059.826</v>
      </c>
      <c r="M163" s="42">
        <f t="shared" si="157"/>
        <v>1092.7950000000001</v>
      </c>
      <c r="N163" s="42">
        <f t="shared" si="158"/>
        <v>4152.6210000000001</v>
      </c>
      <c r="O163" s="44"/>
      <c r="P163" s="4"/>
    </row>
    <row r="164" spans="1:16" s="5" customFormat="1" x14ac:dyDescent="0.25">
      <c r="A164" s="43" t="str">
        <f>IF(I164&lt;&gt;"",1+MAX($A$40:A163),"")</f>
        <v/>
      </c>
      <c r="B164" s="35"/>
      <c r="C164" s="35"/>
      <c r="D164" s="36"/>
      <c r="E164" s="69" t="s">
        <v>231</v>
      </c>
      <c r="F164" s="67"/>
      <c r="G164" s="45"/>
      <c r="H164" s="39" t="str">
        <f t="shared" si="161"/>
        <v/>
      </c>
      <c r="I164" s="65"/>
      <c r="J164" s="41"/>
      <c r="K164" s="41"/>
      <c r="L164" s="42" t="str">
        <f t="shared" si="156"/>
        <v/>
      </c>
      <c r="M164" s="42" t="str">
        <f t="shared" si="157"/>
        <v/>
      </c>
      <c r="N164" s="42" t="str">
        <f t="shared" si="158"/>
        <v/>
      </c>
      <c r="O164" s="44"/>
      <c r="P164" s="4"/>
    </row>
    <row r="165" spans="1:16" s="5" customFormat="1" ht="31.5" x14ac:dyDescent="0.25">
      <c r="A165" s="43">
        <f>IF(I165&lt;&gt;"",1+MAX($A$40:A164),"")</f>
        <v>81</v>
      </c>
      <c r="B165" s="35"/>
      <c r="C165" s="35"/>
      <c r="D165" s="36"/>
      <c r="E165" s="68" t="s">
        <v>232</v>
      </c>
      <c r="F165" s="67">
        <v>57.32</v>
      </c>
      <c r="G165" s="45">
        <v>0.1</v>
      </c>
      <c r="H165" s="39">
        <f t="shared" si="161"/>
        <v>63.052000000000007</v>
      </c>
      <c r="I165" s="65" t="s">
        <v>80</v>
      </c>
      <c r="J165" s="41">
        <v>8.9600000000000009</v>
      </c>
      <c r="K165" s="41">
        <v>3.3</v>
      </c>
      <c r="L165" s="42">
        <f t="shared" si="156"/>
        <v>564.94592000000011</v>
      </c>
      <c r="M165" s="42">
        <f t="shared" si="157"/>
        <v>208.07160000000002</v>
      </c>
      <c r="N165" s="42">
        <f t="shared" si="158"/>
        <v>773.0175200000001</v>
      </c>
      <c r="O165" s="44"/>
      <c r="P165" s="4"/>
    </row>
    <row r="166" spans="1:16" s="5" customFormat="1" ht="126" x14ac:dyDescent="0.25">
      <c r="A166" s="43">
        <f>IF(I166&lt;&gt;"",1+MAX($A$40:A165),"")</f>
        <v>82</v>
      </c>
      <c r="B166" s="35"/>
      <c r="C166" s="35"/>
      <c r="D166" s="36"/>
      <c r="E166" s="68" t="s">
        <v>233</v>
      </c>
      <c r="F166" s="67">
        <v>46.93</v>
      </c>
      <c r="G166" s="45">
        <v>0.1</v>
      </c>
      <c r="H166" s="39">
        <f t="shared" si="161"/>
        <v>51.623000000000005</v>
      </c>
      <c r="I166" s="65" t="s">
        <v>80</v>
      </c>
      <c r="J166" s="41">
        <v>24.2</v>
      </c>
      <c r="K166" s="41">
        <v>10</v>
      </c>
      <c r="L166" s="42">
        <f t="shared" si="156"/>
        <v>1249.2766000000001</v>
      </c>
      <c r="M166" s="42">
        <f t="shared" si="157"/>
        <v>516.23</v>
      </c>
      <c r="N166" s="42">
        <f t="shared" si="158"/>
        <v>1765.5066000000002</v>
      </c>
      <c r="O166" s="44"/>
      <c r="P166" s="4"/>
    </row>
    <row r="167" spans="1:16" s="5" customFormat="1" ht="110.25" x14ac:dyDescent="0.25">
      <c r="A167" s="43">
        <f>IF(I167&lt;&gt;"",1+MAX($A$40:A166),"")</f>
        <v>83</v>
      </c>
      <c r="B167" s="35"/>
      <c r="C167" s="35"/>
      <c r="D167" s="36"/>
      <c r="E167" s="68" t="s">
        <v>234</v>
      </c>
      <c r="F167" s="67">
        <v>145.49</v>
      </c>
      <c r="G167" s="45">
        <v>0.1</v>
      </c>
      <c r="H167" s="39">
        <f t="shared" si="161"/>
        <v>160.03900000000002</v>
      </c>
      <c r="I167" s="65" t="s">
        <v>80</v>
      </c>
      <c r="J167" s="41">
        <v>38.96</v>
      </c>
      <c r="K167" s="41">
        <v>15.6</v>
      </c>
      <c r="L167" s="42">
        <f t="shared" si="156"/>
        <v>6235.1194400000004</v>
      </c>
      <c r="M167" s="42">
        <f t="shared" si="157"/>
        <v>2496.6084000000001</v>
      </c>
      <c r="N167" s="42">
        <f t="shared" si="158"/>
        <v>8731.7278399999996</v>
      </c>
      <c r="O167" s="44"/>
      <c r="P167" s="4"/>
    </row>
    <row r="168" spans="1:16" s="5" customFormat="1" x14ac:dyDescent="0.2">
      <c r="A168" s="114" t="str">
        <f>IF(I168&lt;&gt;"",1+MAX($A$40:A143),"")</f>
        <v/>
      </c>
      <c r="B168" s="115"/>
      <c r="C168" s="115"/>
      <c r="D168" s="116" t="s">
        <v>75</v>
      </c>
      <c r="E168" s="117" t="s">
        <v>76</v>
      </c>
      <c r="F168" s="118"/>
      <c r="G168" s="119"/>
      <c r="H168" s="118"/>
      <c r="I168" s="115"/>
      <c r="J168" s="120"/>
      <c r="K168" s="120"/>
      <c r="L168" s="120"/>
      <c r="M168" s="120"/>
      <c r="N168" s="121"/>
      <c r="O168" s="122">
        <f>SUM(N169:N216)</f>
        <v>82769.255000000005</v>
      </c>
      <c r="P168" s="4"/>
    </row>
    <row r="169" spans="1:16" s="5" customFormat="1" x14ac:dyDescent="0.2">
      <c r="A169" s="43" t="str">
        <f>IF(I169&lt;&gt;"",1+MAX($A$40:A168),"")</f>
        <v/>
      </c>
      <c r="B169" s="35"/>
      <c r="C169" s="35"/>
      <c r="D169" s="36"/>
      <c r="E169" s="123" t="s">
        <v>155</v>
      </c>
      <c r="F169" s="52"/>
      <c r="G169" s="52"/>
      <c r="H169" s="52"/>
      <c r="I169" s="53"/>
      <c r="J169" s="41"/>
      <c r="K169" s="41"/>
      <c r="L169" s="42" t="str">
        <f t="shared" ref="L169:L174" si="162">IF(F169=0,"",J169*H169)</f>
        <v/>
      </c>
      <c r="M169" s="42" t="str">
        <f t="shared" ref="M169:M174" si="163">IF(F169=0,"",K169*H169)</f>
        <v/>
      </c>
      <c r="N169" s="42" t="str">
        <f t="shared" ref="N169:N174" si="164">IF(F169=0,"",L169+M169)</f>
        <v/>
      </c>
      <c r="O169" s="44"/>
      <c r="P169" s="4"/>
    </row>
    <row r="170" spans="1:16" s="5" customFormat="1" x14ac:dyDescent="0.2">
      <c r="A170" s="43">
        <f>IF(I170&lt;&gt;"",1+MAX($A$40:A169),"")</f>
        <v>84</v>
      </c>
      <c r="B170" s="35"/>
      <c r="C170" s="35"/>
      <c r="D170" s="36"/>
      <c r="E170" s="51" t="s">
        <v>156</v>
      </c>
      <c r="F170" s="52">
        <v>30.64</v>
      </c>
      <c r="G170" s="45">
        <v>0.1</v>
      </c>
      <c r="H170" s="39">
        <f t="shared" ref="H170:H174" si="165">IF(F170=0,"",F170*(1+G170))</f>
        <v>33.704000000000001</v>
      </c>
      <c r="I170" s="53" t="s">
        <v>80</v>
      </c>
      <c r="J170" s="41">
        <v>14</v>
      </c>
      <c r="K170" s="41">
        <v>4</v>
      </c>
      <c r="L170" s="42">
        <f t="shared" si="162"/>
        <v>471.85599999999999</v>
      </c>
      <c r="M170" s="42">
        <f t="shared" si="163"/>
        <v>134.816</v>
      </c>
      <c r="N170" s="42">
        <f t="shared" si="164"/>
        <v>606.67200000000003</v>
      </c>
      <c r="O170" s="44"/>
      <c r="P170" s="4"/>
    </row>
    <row r="171" spans="1:16" s="5" customFormat="1" x14ac:dyDescent="0.2">
      <c r="A171" s="43">
        <f>IF(I171&lt;&gt;"",1+MAX($A$40:A170),"")</f>
        <v>85</v>
      </c>
      <c r="B171" s="35"/>
      <c r="C171" s="35"/>
      <c r="D171" s="36"/>
      <c r="E171" s="51" t="s">
        <v>157</v>
      </c>
      <c r="F171" s="52">
        <v>77.27</v>
      </c>
      <c r="G171" s="45">
        <v>0.1</v>
      </c>
      <c r="H171" s="39">
        <f t="shared" si="165"/>
        <v>84.997</v>
      </c>
      <c r="I171" s="53" t="s">
        <v>80</v>
      </c>
      <c r="J171" s="41">
        <v>12</v>
      </c>
      <c r="K171" s="41">
        <v>4</v>
      </c>
      <c r="L171" s="42">
        <f t="shared" si="162"/>
        <v>1019.9639999999999</v>
      </c>
      <c r="M171" s="42">
        <f t="shared" si="163"/>
        <v>339.988</v>
      </c>
      <c r="N171" s="42">
        <f t="shared" si="164"/>
        <v>1359.952</v>
      </c>
      <c r="O171" s="44"/>
      <c r="P171" s="4"/>
    </row>
    <row r="172" spans="1:16" s="5" customFormat="1" x14ac:dyDescent="0.2">
      <c r="A172" s="43">
        <f>IF(I172&lt;&gt;"",1+MAX($A$40:A171),"")</f>
        <v>86</v>
      </c>
      <c r="B172" s="35"/>
      <c r="C172" s="35"/>
      <c r="D172" s="36"/>
      <c r="E172" s="51" t="s">
        <v>158</v>
      </c>
      <c r="F172" s="52">
        <v>87.12</v>
      </c>
      <c r="G172" s="45">
        <v>0.1</v>
      </c>
      <c r="H172" s="39">
        <f t="shared" si="165"/>
        <v>95.832000000000008</v>
      </c>
      <c r="I172" s="53" t="s">
        <v>80</v>
      </c>
      <c r="J172" s="41">
        <v>10</v>
      </c>
      <c r="K172" s="41">
        <v>4</v>
      </c>
      <c r="L172" s="42">
        <f t="shared" si="162"/>
        <v>958.32</v>
      </c>
      <c r="M172" s="42">
        <f t="shared" si="163"/>
        <v>383.32800000000003</v>
      </c>
      <c r="N172" s="42">
        <f t="shared" si="164"/>
        <v>1341.6480000000001</v>
      </c>
      <c r="O172" s="44"/>
      <c r="P172" s="4"/>
    </row>
    <row r="173" spans="1:16" s="5" customFormat="1" x14ac:dyDescent="0.2">
      <c r="A173" s="43">
        <f>IF(I173&lt;&gt;"",1+MAX($A$40:A172),"")</f>
        <v>87</v>
      </c>
      <c r="B173" s="35"/>
      <c r="C173" s="35"/>
      <c r="D173" s="36"/>
      <c r="E173" s="51" t="s">
        <v>159</v>
      </c>
      <c r="F173" s="52">
        <v>91.89</v>
      </c>
      <c r="G173" s="45">
        <v>0.1</v>
      </c>
      <c r="H173" s="39">
        <f t="shared" si="165"/>
        <v>101.07900000000001</v>
      </c>
      <c r="I173" s="53" t="s">
        <v>80</v>
      </c>
      <c r="J173" s="41">
        <v>12</v>
      </c>
      <c r="K173" s="41">
        <v>4</v>
      </c>
      <c r="L173" s="42">
        <f t="shared" si="162"/>
        <v>1212.9480000000001</v>
      </c>
      <c r="M173" s="42">
        <f t="shared" si="163"/>
        <v>404.31600000000003</v>
      </c>
      <c r="N173" s="42">
        <f t="shared" si="164"/>
        <v>1617.2640000000001</v>
      </c>
      <c r="O173" s="44"/>
      <c r="P173" s="4"/>
    </row>
    <row r="174" spans="1:16" s="5" customFormat="1" x14ac:dyDescent="0.2">
      <c r="A174" s="43">
        <f>IF(I174&lt;&gt;"",1+MAX($A$40:A173),"")</f>
        <v>88</v>
      </c>
      <c r="B174" s="35"/>
      <c r="C174" s="35"/>
      <c r="D174" s="36"/>
      <c r="E174" s="51" t="s">
        <v>160</v>
      </c>
      <c r="F174" s="52">
        <v>11.22</v>
      </c>
      <c r="G174" s="45">
        <v>0.1</v>
      </c>
      <c r="H174" s="39">
        <f t="shared" si="165"/>
        <v>12.342000000000002</v>
      </c>
      <c r="I174" s="53" t="s">
        <v>80</v>
      </c>
      <c r="J174" s="41">
        <v>7</v>
      </c>
      <c r="K174" s="41">
        <v>3</v>
      </c>
      <c r="L174" s="42">
        <f t="shared" si="162"/>
        <v>86.39400000000002</v>
      </c>
      <c r="M174" s="42">
        <f t="shared" si="163"/>
        <v>37.02600000000001</v>
      </c>
      <c r="N174" s="42">
        <f t="shared" si="164"/>
        <v>123.42000000000003</v>
      </c>
      <c r="O174" s="44"/>
      <c r="P174" s="4"/>
    </row>
    <row r="175" spans="1:16" s="5" customFormat="1" x14ac:dyDescent="0.2">
      <c r="A175" s="43" t="str">
        <f>IF(I175&lt;&gt;"",1+MAX($A$40:A174),"")</f>
        <v/>
      </c>
      <c r="B175" s="35"/>
      <c r="C175" s="35"/>
      <c r="D175" s="36"/>
      <c r="E175" s="123" t="s">
        <v>161</v>
      </c>
      <c r="F175" s="52"/>
      <c r="G175" s="52"/>
      <c r="H175" s="52"/>
      <c r="I175" s="53"/>
      <c r="J175" s="41"/>
      <c r="K175" s="41"/>
      <c r="L175" s="42"/>
      <c r="M175" s="42"/>
      <c r="N175" s="42"/>
      <c r="O175" s="44"/>
      <c r="P175" s="4"/>
    </row>
    <row r="176" spans="1:16" s="5" customFormat="1" x14ac:dyDescent="0.2">
      <c r="A176" s="43">
        <f>IF(I176&lt;&gt;"",1+MAX($A$40:A175),"")</f>
        <v>89</v>
      </c>
      <c r="B176" s="35"/>
      <c r="C176" s="35"/>
      <c r="D176" s="36"/>
      <c r="E176" s="51" t="s">
        <v>162</v>
      </c>
      <c r="F176" s="52">
        <v>2</v>
      </c>
      <c r="G176" s="45">
        <f t="shared" ref="G176" si="166">IF(F176=0,"",0)</f>
        <v>0</v>
      </c>
      <c r="H176" s="39">
        <f t="shared" ref="H176" si="167">IF(F176=0,"",F176*(1+G176))</f>
        <v>2</v>
      </c>
      <c r="I176" s="53" t="s">
        <v>100</v>
      </c>
      <c r="J176" s="41">
        <v>300</v>
      </c>
      <c r="K176" s="41">
        <v>100</v>
      </c>
      <c r="L176" s="42">
        <f t="shared" ref="L176" si="168">IF(F176=0,"",J176*H176)</f>
        <v>600</v>
      </c>
      <c r="M176" s="42">
        <f t="shared" ref="M176" si="169">IF(F176=0,"",K176*H176)</f>
        <v>200</v>
      </c>
      <c r="N176" s="42">
        <f t="shared" ref="N176" si="170">IF(F176=0,"",L176+M176)</f>
        <v>800</v>
      </c>
      <c r="O176" s="44"/>
      <c r="P176" s="4"/>
    </row>
    <row r="177" spans="1:16" s="5" customFormat="1" x14ac:dyDescent="0.2">
      <c r="A177" s="43" t="str">
        <f>IF(I177&lt;&gt;"",1+MAX($A$40:A176),"")</f>
        <v/>
      </c>
      <c r="B177" s="35"/>
      <c r="C177" s="35"/>
      <c r="D177" s="36"/>
      <c r="E177" s="123" t="s">
        <v>163</v>
      </c>
      <c r="F177" s="52"/>
      <c r="G177" s="52"/>
      <c r="H177" s="52"/>
      <c r="I177" s="53"/>
      <c r="J177" s="41"/>
      <c r="K177" s="41"/>
      <c r="L177" s="42"/>
      <c r="M177" s="42"/>
      <c r="N177" s="42"/>
      <c r="O177" s="44"/>
      <c r="P177" s="4"/>
    </row>
    <row r="178" spans="1:16" s="5" customFormat="1" x14ac:dyDescent="0.2">
      <c r="A178" s="43">
        <f>IF(I178&lt;&gt;"",1+MAX($A$40:A177),"")</f>
        <v>90</v>
      </c>
      <c r="B178" s="35"/>
      <c r="C178" s="35"/>
      <c r="D178" s="36"/>
      <c r="E178" s="51" t="s">
        <v>164</v>
      </c>
      <c r="F178" s="52">
        <v>1</v>
      </c>
      <c r="G178" s="45">
        <f t="shared" ref="G178:G179" si="171">IF(F178=0,"",0)</f>
        <v>0</v>
      </c>
      <c r="H178" s="39">
        <f t="shared" ref="H178:H179" si="172">IF(F178=0,"",F178*(1+G178))</f>
        <v>1</v>
      </c>
      <c r="I178" s="53" t="s">
        <v>100</v>
      </c>
      <c r="J178" s="41">
        <v>6500</v>
      </c>
      <c r="K178" s="41">
        <v>1000</v>
      </c>
      <c r="L178" s="42">
        <f t="shared" ref="L178:L179" si="173">IF(F178=0,"",J178*H178)</f>
        <v>6500</v>
      </c>
      <c r="M178" s="42">
        <f t="shared" ref="M178:M179" si="174">IF(F178=0,"",K178*H178)</f>
        <v>1000</v>
      </c>
      <c r="N178" s="42">
        <f t="shared" ref="N178:N179" si="175">IF(F178=0,"",L178+M178)</f>
        <v>7500</v>
      </c>
      <c r="O178" s="44"/>
      <c r="P178" s="4"/>
    </row>
    <row r="179" spans="1:16" s="5" customFormat="1" x14ac:dyDescent="0.2">
      <c r="A179" s="43">
        <f>IF(I179&lt;&gt;"",1+MAX($A$40:A178),"")</f>
        <v>91</v>
      </c>
      <c r="B179" s="35"/>
      <c r="C179" s="35"/>
      <c r="D179" s="36"/>
      <c r="E179" s="51" t="s">
        <v>165</v>
      </c>
      <c r="F179" s="52">
        <v>1</v>
      </c>
      <c r="G179" s="45">
        <f t="shared" si="171"/>
        <v>0</v>
      </c>
      <c r="H179" s="39">
        <f t="shared" si="172"/>
        <v>1</v>
      </c>
      <c r="I179" s="53" t="s">
        <v>100</v>
      </c>
      <c r="J179" s="41">
        <v>230</v>
      </c>
      <c r="K179" s="41">
        <v>120</v>
      </c>
      <c r="L179" s="42">
        <f t="shared" si="173"/>
        <v>230</v>
      </c>
      <c r="M179" s="42">
        <f t="shared" si="174"/>
        <v>120</v>
      </c>
      <c r="N179" s="42">
        <f t="shared" si="175"/>
        <v>350</v>
      </c>
      <c r="O179" s="44"/>
      <c r="P179" s="4"/>
    </row>
    <row r="180" spans="1:16" s="5" customFormat="1" x14ac:dyDescent="0.2">
      <c r="A180" s="43" t="str">
        <f>IF(I180&lt;&gt;"",1+MAX($A$40:A179),"")</f>
        <v/>
      </c>
      <c r="B180" s="35"/>
      <c r="C180" s="35"/>
      <c r="D180" s="36"/>
      <c r="E180" s="123" t="s">
        <v>166</v>
      </c>
      <c r="F180" s="52"/>
      <c r="G180" s="52"/>
      <c r="H180" s="52"/>
      <c r="I180" s="53"/>
      <c r="J180" s="41"/>
      <c r="K180" s="41"/>
      <c r="L180" s="42"/>
      <c r="M180" s="42"/>
      <c r="N180" s="42"/>
      <c r="O180" s="44"/>
      <c r="P180" s="4"/>
    </row>
    <row r="181" spans="1:16" s="5" customFormat="1" x14ac:dyDescent="0.2">
      <c r="A181" s="43">
        <f>IF(I181&lt;&gt;"",1+MAX($A$40:A180),"")</f>
        <v>92</v>
      </c>
      <c r="B181" s="35"/>
      <c r="C181" s="35"/>
      <c r="D181" s="36"/>
      <c r="E181" s="51" t="s">
        <v>167</v>
      </c>
      <c r="F181" s="52">
        <v>2</v>
      </c>
      <c r="G181" s="45">
        <f t="shared" ref="G181" si="176">IF(F181=0,"",0)</f>
        <v>0</v>
      </c>
      <c r="H181" s="39">
        <f t="shared" ref="H181" si="177">IF(F181=0,"",F181*(1+G181))</f>
        <v>2</v>
      </c>
      <c r="I181" s="53" t="s">
        <v>100</v>
      </c>
      <c r="J181" s="41">
        <v>300</v>
      </c>
      <c r="K181" s="41">
        <v>100</v>
      </c>
      <c r="L181" s="42">
        <f t="shared" ref="L181" si="178">IF(F181=0,"",J181*H181)</f>
        <v>600</v>
      </c>
      <c r="M181" s="42">
        <f t="shared" ref="M181" si="179">IF(F181=0,"",K181*H181)</f>
        <v>200</v>
      </c>
      <c r="N181" s="42">
        <f t="shared" ref="N181" si="180">IF(F181=0,"",L181+M181)</f>
        <v>800</v>
      </c>
      <c r="O181" s="44"/>
      <c r="P181" s="4"/>
    </row>
    <row r="182" spans="1:16" s="5" customFormat="1" x14ac:dyDescent="0.2">
      <c r="A182" s="43" t="str">
        <f>IF(I182&lt;&gt;"",1+MAX($A$40:A181),"")</f>
        <v/>
      </c>
      <c r="B182" s="35"/>
      <c r="C182" s="35"/>
      <c r="D182" s="36"/>
      <c r="E182" s="123" t="s">
        <v>168</v>
      </c>
      <c r="F182" s="52"/>
      <c r="G182" s="52"/>
      <c r="H182" s="52"/>
      <c r="I182" s="53"/>
      <c r="J182" s="41"/>
      <c r="K182" s="41"/>
      <c r="L182" s="42"/>
      <c r="M182" s="42"/>
      <c r="N182" s="42"/>
      <c r="O182" s="44"/>
      <c r="P182" s="4"/>
    </row>
    <row r="183" spans="1:16" s="5" customFormat="1" ht="47.25" x14ac:dyDescent="0.2">
      <c r="A183" s="43">
        <f>IF(I183&lt;&gt;"",1+MAX($A$40:A182),"")</f>
        <v>93</v>
      </c>
      <c r="B183" s="35"/>
      <c r="C183" s="35"/>
      <c r="D183" s="36"/>
      <c r="E183" s="51" t="s">
        <v>169</v>
      </c>
      <c r="F183" s="52">
        <v>214.87</v>
      </c>
      <c r="G183" s="45">
        <v>0.1</v>
      </c>
      <c r="H183" s="39">
        <f t="shared" ref="H183" si="181">IF(F183=0,"",F183*(1+G183))</f>
        <v>236.35700000000003</v>
      </c>
      <c r="I183" s="53" t="s">
        <v>80</v>
      </c>
      <c r="J183" s="41">
        <v>4</v>
      </c>
      <c r="K183" s="41">
        <v>3</v>
      </c>
      <c r="L183" s="42">
        <f t="shared" ref="L183" si="182">IF(F183=0,"",J183*H183)</f>
        <v>945.42800000000011</v>
      </c>
      <c r="M183" s="42">
        <f t="shared" ref="M183" si="183">IF(F183=0,"",K183*H183)</f>
        <v>709.07100000000014</v>
      </c>
      <c r="N183" s="42">
        <f t="shared" ref="N183" si="184">IF(F183=0,"",L183+M183)</f>
        <v>1654.4990000000003</v>
      </c>
      <c r="O183" s="44"/>
      <c r="P183" s="4"/>
    </row>
    <row r="184" spans="1:16" s="5" customFormat="1" x14ac:dyDescent="0.2">
      <c r="A184" s="43" t="str">
        <f>IF(I184&lt;&gt;"",1+MAX($A$40:A183),"")</f>
        <v/>
      </c>
      <c r="B184" s="35"/>
      <c r="C184" s="35"/>
      <c r="D184" s="36"/>
      <c r="E184" s="123" t="s">
        <v>170</v>
      </c>
      <c r="F184" s="52"/>
      <c r="G184" s="52"/>
      <c r="H184" s="52"/>
      <c r="I184" s="53"/>
      <c r="J184" s="41"/>
      <c r="K184" s="41"/>
      <c r="L184" s="42"/>
      <c r="M184" s="42"/>
      <c r="N184" s="42"/>
      <c r="O184" s="44"/>
      <c r="P184" s="4"/>
    </row>
    <row r="185" spans="1:16" s="5" customFormat="1" x14ac:dyDescent="0.2">
      <c r="A185" s="43">
        <f>IF(I185&lt;&gt;"",1+MAX($A$40:A184),"")</f>
        <v>94</v>
      </c>
      <c r="B185" s="35"/>
      <c r="C185" s="35"/>
      <c r="D185" s="36"/>
      <c r="E185" s="51" t="s">
        <v>171</v>
      </c>
      <c r="F185" s="52">
        <v>1</v>
      </c>
      <c r="G185" s="45">
        <f t="shared" ref="G185:G186" si="185">IF(F185=0,"",0)</f>
        <v>0</v>
      </c>
      <c r="H185" s="39">
        <f t="shared" ref="H185:H186" si="186">IF(F185=0,"",F185*(1+G185))</f>
        <v>1</v>
      </c>
      <c r="I185" s="53" t="s">
        <v>100</v>
      </c>
      <c r="J185" s="41">
        <v>10</v>
      </c>
      <c r="K185" s="41">
        <v>5</v>
      </c>
      <c r="L185" s="42">
        <f t="shared" ref="L185:L186" si="187">IF(F185=0,"",J185*H185)</f>
        <v>10</v>
      </c>
      <c r="M185" s="42">
        <f t="shared" ref="M185:M186" si="188">IF(F185=0,"",K185*H185)</f>
        <v>5</v>
      </c>
      <c r="N185" s="42">
        <f t="shared" ref="N185:N186" si="189">IF(F185=0,"",L185+M185)</f>
        <v>15</v>
      </c>
      <c r="O185" s="44"/>
      <c r="P185" s="4"/>
    </row>
    <row r="186" spans="1:16" s="5" customFormat="1" x14ac:dyDescent="0.2">
      <c r="A186" s="43">
        <f>IF(I186&lt;&gt;"",1+MAX($A$40:A185),"")</f>
        <v>95</v>
      </c>
      <c r="B186" s="35"/>
      <c r="C186" s="35"/>
      <c r="D186" s="36"/>
      <c r="E186" s="51" t="s">
        <v>172</v>
      </c>
      <c r="F186" s="52">
        <v>1</v>
      </c>
      <c r="G186" s="45">
        <f t="shared" si="185"/>
        <v>0</v>
      </c>
      <c r="H186" s="39">
        <f t="shared" si="186"/>
        <v>1</v>
      </c>
      <c r="I186" s="53" t="s">
        <v>100</v>
      </c>
      <c r="J186" s="41">
        <v>10</v>
      </c>
      <c r="K186" s="41">
        <v>5</v>
      </c>
      <c r="L186" s="42">
        <f t="shared" si="187"/>
        <v>10</v>
      </c>
      <c r="M186" s="42">
        <f t="shared" si="188"/>
        <v>5</v>
      </c>
      <c r="N186" s="42">
        <f t="shared" si="189"/>
        <v>15</v>
      </c>
      <c r="O186" s="44"/>
      <c r="P186" s="4"/>
    </row>
    <row r="187" spans="1:16" s="5" customFormat="1" x14ac:dyDescent="0.2">
      <c r="A187" s="43" t="str">
        <f>IF(I187&lt;&gt;"",1+MAX($A$40:A186),"")</f>
        <v/>
      </c>
      <c r="B187" s="35"/>
      <c r="C187" s="35"/>
      <c r="D187" s="36"/>
      <c r="E187" s="123" t="s">
        <v>173</v>
      </c>
      <c r="F187" s="52"/>
      <c r="G187" s="52"/>
      <c r="H187" s="52"/>
      <c r="I187" s="53"/>
      <c r="J187" s="41"/>
      <c r="K187" s="41"/>
      <c r="L187" s="42"/>
      <c r="M187" s="42"/>
      <c r="N187" s="42"/>
      <c r="O187" s="44"/>
      <c r="P187" s="4"/>
    </row>
    <row r="188" spans="1:16" s="5" customFormat="1" x14ac:dyDescent="0.2">
      <c r="A188" s="43">
        <f>IF(I188&lt;&gt;"",1+MAX($A$40:A187),"")</f>
        <v>96</v>
      </c>
      <c r="B188" s="35"/>
      <c r="C188" s="35"/>
      <c r="D188" s="36"/>
      <c r="E188" s="51" t="s">
        <v>173</v>
      </c>
      <c r="F188" s="52">
        <v>1</v>
      </c>
      <c r="G188" s="45">
        <f t="shared" ref="G188" si="190">IF(F188=0,"",0)</f>
        <v>0</v>
      </c>
      <c r="H188" s="39">
        <f t="shared" ref="H188" si="191">IF(F188=0,"",F188*(1+G188))</f>
        <v>1</v>
      </c>
      <c r="I188" s="53" t="s">
        <v>100</v>
      </c>
      <c r="J188" s="41">
        <v>700</v>
      </c>
      <c r="K188" s="41">
        <v>300</v>
      </c>
      <c r="L188" s="42">
        <f t="shared" ref="L188" si="192">IF(F188=0,"",J188*H188)</f>
        <v>700</v>
      </c>
      <c r="M188" s="42">
        <f t="shared" ref="M188" si="193">IF(F188=0,"",K188*H188)</f>
        <v>300</v>
      </c>
      <c r="N188" s="42">
        <f t="shared" ref="N188" si="194">IF(F188=0,"",L188+M188)</f>
        <v>1000</v>
      </c>
      <c r="O188" s="44"/>
      <c r="P188" s="4"/>
    </row>
    <row r="189" spans="1:16" s="5" customFormat="1" x14ac:dyDescent="0.2">
      <c r="A189" s="43" t="str">
        <f>IF(I189&lt;&gt;"",1+MAX($A$40:A188),"")</f>
        <v/>
      </c>
      <c r="B189" s="35"/>
      <c r="C189" s="35"/>
      <c r="D189" s="36"/>
      <c r="E189" s="123" t="s">
        <v>174</v>
      </c>
      <c r="F189" s="52"/>
      <c r="G189" s="52"/>
      <c r="H189" s="52"/>
      <c r="I189" s="53"/>
      <c r="J189" s="41"/>
      <c r="K189" s="41"/>
      <c r="L189" s="42"/>
      <c r="M189" s="42"/>
      <c r="N189" s="42"/>
      <c r="O189" s="44"/>
      <c r="P189" s="4"/>
    </row>
    <row r="190" spans="1:16" s="5" customFormat="1" x14ac:dyDescent="0.2">
      <c r="A190" s="43">
        <f>IF(I190&lt;&gt;"",1+MAX($A$40:A189),"")</f>
        <v>97</v>
      </c>
      <c r="B190" s="35"/>
      <c r="C190" s="35"/>
      <c r="D190" s="36"/>
      <c r="E190" s="51" t="s">
        <v>174</v>
      </c>
      <c r="F190" s="52">
        <v>1</v>
      </c>
      <c r="G190" s="45">
        <f t="shared" ref="G190" si="195">IF(F190=0,"",0)</f>
        <v>0</v>
      </c>
      <c r="H190" s="39">
        <f t="shared" ref="H190" si="196">IF(F190=0,"",F190*(1+G190))</f>
        <v>1</v>
      </c>
      <c r="I190" s="53" t="s">
        <v>100</v>
      </c>
      <c r="J190" s="41">
        <v>700</v>
      </c>
      <c r="K190" s="41">
        <v>300</v>
      </c>
      <c r="L190" s="42">
        <f t="shared" ref="L190" si="197">IF(F190=0,"",J190*H190)</f>
        <v>700</v>
      </c>
      <c r="M190" s="42">
        <f t="shared" ref="M190" si="198">IF(F190=0,"",K190*H190)</f>
        <v>300</v>
      </c>
      <c r="N190" s="42">
        <f t="shared" ref="N190" si="199">IF(F190=0,"",L190+M190)</f>
        <v>1000</v>
      </c>
      <c r="O190" s="44"/>
      <c r="P190" s="4"/>
    </row>
    <row r="191" spans="1:16" s="5" customFormat="1" x14ac:dyDescent="0.2">
      <c r="A191" s="43" t="str">
        <f>IF(I191&lt;&gt;"",1+MAX($A$40:A190),"")</f>
        <v/>
      </c>
      <c r="B191" s="35"/>
      <c r="C191" s="35"/>
      <c r="D191" s="36"/>
      <c r="E191" s="123" t="s">
        <v>186</v>
      </c>
      <c r="F191" s="62"/>
      <c r="G191" s="60"/>
      <c r="H191" s="60"/>
      <c r="I191" s="60"/>
      <c r="J191" s="41"/>
      <c r="K191" s="41"/>
      <c r="L191" s="50" t="str">
        <f t="shared" ref="L191:L195" si="200">IF(F191=0,"",J191*H191)</f>
        <v/>
      </c>
      <c r="M191" s="50" t="str">
        <f t="shared" ref="M191:M195" si="201">IF(F191=0,"",K191*H191)</f>
        <v/>
      </c>
      <c r="N191" s="50" t="str">
        <f t="shared" ref="N191:N195" si="202">IF(F191=0,"",L191+M191)</f>
        <v/>
      </c>
      <c r="O191" s="44"/>
      <c r="P191" s="4"/>
    </row>
    <row r="192" spans="1:16" s="5" customFormat="1" x14ac:dyDescent="0.25">
      <c r="A192" s="43">
        <f>IF(I192&lt;&gt;"",1+MAX($A$40:A191),"")</f>
        <v>98</v>
      </c>
      <c r="B192" s="35"/>
      <c r="C192" s="35"/>
      <c r="D192" s="36"/>
      <c r="E192" s="58" t="s">
        <v>187</v>
      </c>
      <c r="F192" s="62">
        <v>158</v>
      </c>
      <c r="G192" s="45">
        <v>0.1</v>
      </c>
      <c r="H192" s="39">
        <f t="shared" ref="H192:H195" si="203">IF(F192=0,"",F192*(1+G192))</f>
        <v>173.8</v>
      </c>
      <c r="I192" s="60" t="s">
        <v>80</v>
      </c>
      <c r="J192" s="41">
        <v>22</v>
      </c>
      <c r="K192" s="41">
        <v>6</v>
      </c>
      <c r="L192" s="42">
        <f t="shared" si="200"/>
        <v>3823.6000000000004</v>
      </c>
      <c r="M192" s="42">
        <f t="shared" si="201"/>
        <v>1042.8000000000002</v>
      </c>
      <c r="N192" s="42">
        <f t="shared" si="202"/>
        <v>4866.4000000000005</v>
      </c>
      <c r="O192" s="44"/>
      <c r="P192" s="4"/>
    </row>
    <row r="193" spans="1:16" s="5" customFormat="1" x14ac:dyDescent="0.25">
      <c r="A193" s="43">
        <f>IF(I193&lt;&gt;"",1+MAX($A$40:A192),"")</f>
        <v>99</v>
      </c>
      <c r="B193" s="35"/>
      <c r="C193" s="35"/>
      <c r="D193" s="36"/>
      <c r="E193" s="58" t="s">
        <v>188</v>
      </c>
      <c r="F193" s="62">
        <v>142</v>
      </c>
      <c r="G193" s="45">
        <v>0.1</v>
      </c>
      <c r="H193" s="39">
        <f t="shared" si="203"/>
        <v>156.20000000000002</v>
      </c>
      <c r="I193" s="60" t="s">
        <v>80</v>
      </c>
      <c r="J193" s="41">
        <v>10</v>
      </c>
      <c r="K193" s="41">
        <v>4</v>
      </c>
      <c r="L193" s="42">
        <f t="shared" si="200"/>
        <v>1562.0000000000002</v>
      </c>
      <c r="M193" s="42">
        <f t="shared" si="201"/>
        <v>624.80000000000007</v>
      </c>
      <c r="N193" s="42">
        <f t="shared" si="202"/>
        <v>2186.8000000000002</v>
      </c>
      <c r="O193" s="44"/>
      <c r="P193" s="4"/>
    </row>
    <row r="194" spans="1:16" s="5" customFormat="1" x14ac:dyDescent="0.25">
      <c r="A194" s="43">
        <f>IF(I194&lt;&gt;"",1+MAX($A$40:A193),"")</f>
        <v>100</v>
      </c>
      <c r="B194" s="35"/>
      <c r="C194" s="35"/>
      <c r="D194" s="36"/>
      <c r="E194" s="58" t="s">
        <v>189</v>
      </c>
      <c r="F194" s="62">
        <v>86</v>
      </c>
      <c r="G194" s="45">
        <v>0.1</v>
      </c>
      <c r="H194" s="39">
        <f t="shared" si="203"/>
        <v>94.600000000000009</v>
      </c>
      <c r="I194" s="60" t="s">
        <v>80</v>
      </c>
      <c r="J194" s="41">
        <v>10</v>
      </c>
      <c r="K194" s="41">
        <v>4</v>
      </c>
      <c r="L194" s="42">
        <f t="shared" si="200"/>
        <v>946.00000000000011</v>
      </c>
      <c r="M194" s="42">
        <f t="shared" si="201"/>
        <v>378.40000000000003</v>
      </c>
      <c r="N194" s="42">
        <f t="shared" si="202"/>
        <v>1324.4</v>
      </c>
      <c r="O194" s="44"/>
      <c r="P194" s="4"/>
    </row>
    <row r="195" spans="1:16" s="5" customFormat="1" x14ac:dyDescent="0.25">
      <c r="A195" s="43">
        <f>IF(I195&lt;&gt;"",1+MAX($A$40:A194),"")</f>
        <v>101</v>
      </c>
      <c r="B195" s="35"/>
      <c r="C195" s="35"/>
      <c r="D195" s="36"/>
      <c r="E195" s="58" t="s">
        <v>190</v>
      </c>
      <c r="F195" s="62">
        <v>58</v>
      </c>
      <c r="G195" s="45">
        <v>0.1</v>
      </c>
      <c r="H195" s="39">
        <f t="shared" si="203"/>
        <v>63.800000000000004</v>
      </c>
      <c r="I195" s="60" t="s">
        <v>80</v>
      </c>
      <c r="J195" s="41">
        <v>10</v>
      </c>
      <c r="K195" s="41">
        <v>4</v>
      </c>
      <c r="L195" s="42">
        <f t="shared" si="200"/>
        <v>638</v>
      </c>
      <c r="M195" s="42">
        <f t="shared" si="201"/>
        <v>255.20000000000002</v>
      </c>
      <c r="N195" s="42">
        <f t="shared" si="202"/>
        <v>893.2</v>
      </c>
      <c r="O195" s="44"/>
      <c r="P195" s="4"/>
    </row>
    <row r="196" spans="1:16" s="5" customFormat="1" x14ac:dyDescent="0.2">
      <c r="A196" s="43" t="str">
        <f>IF(I196&lt;&gt;"",1+MAX($A$40:A195),"")</f>
        <v/>
      </c>
      <c r="B196" s="35"/>
      <c r="C196" s="35"/>
      <c r="D196" s="36"/>
      <c r="E196" s="123" t="s">
        <v>191</v>
      </c>
      <c r="F196" s="62"/>
      <c r="G196" s="60"/>
      <c r="H196" s="60"/>
      <c r="I196" s="60"/>
      <c r="J196" s="41"/>
      <c r="K196" s="41"/>
      <c r="L196" s="50"/>
      <c r="M196" s="50"/>
      <c r="N196" s="50"/>
      <c r="O196" s="44"/>
      <c r="P196" s="4"/>
    </row>
    <row r="197" spans="1:16" s="5" customFormat="1" x14ac:dyDescent="0.25">
      <c r="A197" s="43">
        <f>IF(I197&lt;&gt;"",1+MAX($A$40:A196),"")</f>
        <v>102</v>
      </c>
      <c r="B197" s="35"/>
      <c r="C197" s="35"/>
      <c r="D197" s="36"/>
      <c r="E197" s="58" t="s">
        <v>192</v>
      </c>
      <c r="F197" s="62">
        <v>1</v>
      </c>
      <c r="G197" s="45">
        <f t="shared" ref="G197:G201" si="204">IF(F197=0,"",0)</f>
        <v>0</v>
      </c>
      <c r="H197" s="39">
        <f t="shared" ref="H197:H201" si="205">IF(F197=0,"",F197*(1+G197))</f>
        <v>1</v>
      </c>
      <c r="I197" s="60" t="s">
        <v>100</v>
      </c>
      <c r="J197" s="41">
        <v>1500</v>
      </c>
      <c r="K197" s="41">
        <v>500</v>
      </c>
      <c r="L197" s="42">
        <f t="shared" ref="L197:L201" si="206">IF(F197=0,"",J197*H197)</f>
        <v>1500</v>
      </c>
      <c r="M197" s="42">
        <f t="shared" ref="M197:M201" si="207">IF(F197=0,"",K197*H197)</f>
        <v>500</v>
      </c>
      <c r="N197" s="42">
        <f t="shared" ref="N197:N201" si="208">IF(F197=0,"",L197+M197)</f>
        <v>2000</v>
      </c>
      <c r="O197" s="44"/>
      <c r="P197" s="4"/>
    </row>
    <row r="198" spans="1:16" s="5" customFormat="1" x14ac:dyDescent="0.25">
      <c r="A198" s="43">
        <f>IF(I198&lt;&gt;"",1+MAX($A$40:A197),"")</f>
        <v>103</v>
      </c>
      <c r="B198" s="35"/>
      <c r="C198" s="35"/>
      <c r="D198" s="36"/>
      <c r="E198" s="58" t="s">
        <v>193</v>
      </c>
      <c r="F198" s="62">
        <v>1</v>
      </c>
      <c r="G198" s="45">
        <f t="shared" si="204"/>
        <v>0</v>
      </c>
      <c r="H198" s="39">
        <f t="shared" si="205"/>
        <v>1</v>
      </c>
      <c r="I198" s="60" t="s">
        <v>100</v>
      </c>
      <c r="J198" s="41">
        <v>1500</v>
      </c>
      <c r="K198" s="41">
        <v>500</v>
      </c>
      <c r="L198" s="42">
        <f t="shared" si="206"/>
        <v>1500</v>
      </c>
      <c r="M198" s="42">
        <f t="shared" si="207"/>
        <v>500</v>
      </c>
      <c r="N198" s="42">
        <f t="shared" si="208"/>
        <v>2000</v>
      </c>
      <c r="O198" s="44"/>
      <c r="P198" s="4"/>
    </row>
    <row r="199" spans="1:16" s="5" customFormat="1" x14ac:dyDescent="0.25">
      <c r="A199" s="43">
        <f>IF(I199&lt;&gt;"",1+MAX($A$40:A198),"")</f>
        <v>104</v>
      </c>
      <c r="B199" s="35"/>
      <c r="C199" s="35"/>
      <c r="D199" s="36"/>
      <c r="E199" s="58" t="s">
        <v>194</v>
      </c>
      <c r="F199" s="62">
        <v>1</v>
      </c>
      <c r="G199" s="45">
        <f t="shared" si="204"/>
        <v>0</v>
      </c>
      <c r="H199" s="39">
        <f t="shared" si="205"/>
        <v>1</v>
      </c>
      <c r="I199" s="60" t="s">
        <v>100</v>
      </c>
      <c r="J199" s="41">
        <v>1500</v>
      </c>
      <c r="K199" s="41">
        <v>500</v>
      </c>
      <c r="L199" s="42">
        <f t="shared" si="206"/>
        <v>1500</v>
      </c>
      <c r="M199" s="42">
        <f t="shared" si="207"/>
        <v>500</v>
      </c>
      <c r="N199" s="42">
        <f t="shared" si="208"/>
        <v>2000</v>
      </c>
      <c r="O199" s="44"/>
      <c r="P199" s="4"/>
    </row>
    <row r="200" spans="1:16" s="5" customFormat="1" x14ac:dyDescent="0.25">
      <c r="A200" s="43">
        <f>IF(I200&lt;&gt;"",1+MAX($A$40:A199),"")</f>
        <v>105</v>
      </c>
      <c r="B200" s="35"/>
      <c r="C200" s="35"/>
      <c r="D200" s="36"/>
      <c r="E200" s="58" t="s">
        <v>195</v>
      </c>
      <c r="F200" s="62">
        <v>1</v>
      </c>
      <c r="G200" s="45">
        <f t="shared" si="204"/>
        <v>0</v>
      </c>
      <c r="H200" s="39">
        <f t="shared" si="205"/>
        <v>1</v>
      </c>
      <c r="I200" s="60" t="s">
        <v>100</v>
      </c>
      <c r="J200" s="41">
        <v>1500</v>
      </c>
      <c r="K200" s="41">
        <v>500</v>
      </c>
      <c r="L200" s="42">
        <f t="shared" si="206"/>
        <v>1500</v>
      </c>
      <c r="M200" s="42">
        <f t="shared" si="207"/>
        <v>500</v>
      </c>
      <c r="N200" s="42">
        <f t="shared" si="208"/>
        <v>2000</v>
      </c>
      <c r="O200" s="44"/>
      <c r="P200" s="4"/>
    </row>
    <row r="201" spans="1:16" s="5" customFormat="1" x14ac:dyDescent="0.25">
      <c r="A201" s="43">
        <f>IF(I201&lt;&gt;"",1+MAX($A$40:A200),"")</f>
        <v>106</v>
      </c>
      <c r="B201" s="35"/>
      <c r="C201" s="35"/>
      <c r="D201" s="36"/>
      <c r="E201" s="58" t="s">
        <v>196</v>
      </c>
      <c r="F201" s="62">
        <v>1</v>
      </c>
      <c r="G201" s="45">
        <f t="shared" si="204"/>
        <v>0</v>
      </c>
      <c r="H201" s="39">
        <f t="shared" si="205"/>
        <v>1</v>
      </c>
      <c r="I201" s="60" t="s">
        <v>100</v>
      </c>
      <c r="J201" s="41">
        <v>1500</v>
      </c>
      <c r="K201" s="41">
        <v>500</v>
      </c>
      <c r="L201" s="42">
        <f t="shared" si="206"/>
        <v>1500</v>
      </c>
      <c r="M201" s="42">
        <f t="shared" si="207"/>
        <v>500</v>
      </c>
      <c r="N201" s="42">
        <f t="shared" si="208"/>
        <v>2000</v>
      </c>
      <c r="O201" s="44"/>
      <c r="P201" s="4"/>
    </row>
    <row r="202" spans="1:16" s="5" customFormat="1" x14ac:dyDescent="0.2">
      <c r="A202" s="43" t="str">
        <f>IF(I202&lt;&gt;"",1+MAX($A$40:A201),"")</f>
        <v/>
      </c>
      <c r="B202" s="35"/>
      <c r="C202" s="35"/>
      <c r="D202" s="36"/>
      <c r="E202" s="123" t="s">
        <v>197</v>
      </c>
      <c r="F202" s="62"/>
      <c r="G202" s="60"/>
      <c r="H202" s="60"/>
      <c r="I202" s="60"/>
      <c r="J202" s="41"/>
      <c r="K202" s="41"/>
      <c r="L202" s="50"/>
      <c r="M202" s="50"/>
      <c r="N202" s="50"/>
      <c r="O202" s="44"/>
      <c r="P202" s="4"/>
    </row>
    <row r="203" spans="1:16" s="5" customFormat="1" x14ac:dyDescent="0.25">
      <c r="A203" s="43">
        <f>IF(I203&lt;&gt;"",1+MAX($A$40:A202),"")</f>
        <v>107</v>
      </c>
      <c r="B203" s="35"/>
      <c r="C203" s="35"/>
      <c r="D203" s="36"/>
      <c r="E203" s="58" t="s">
        <v>198</v>
      </c>
      <c r="F203" s="62">
        <v>1</v>
      </c>
      <c r="G203" s="45">
        <f t="shared" ref="G203:G205" si="209">IF(F203=0,"",0)</f>
        <v>0</v>
      </c>
      <c r="H203" s="39">
        <f t="shared" ref="H203:H205" si="210">IF(F203=0,"",F203*(1+G203))</f>
        <v>1</v>
      </c>
      <c r="I203" s="60" t="s">
        <v>100</v>
      </c>
      <c r="J203" s="41">
        <v>3000</v>
      </c>
      <c r="K203" s="41">
        <v>750</v>
      </c>
      <c r="L203" s="42">
        <f t="shared" ref="L203:L205" si="211">IF(F203=0,"",J203*H203)</f>
        <v>3000</v>
      </c>
      <c r="M203" s="42">
        <f t="shared" ref="M203:M205" si="212">IF(F203=0,"",K203*H203)</f>
        <v>750</v>
      </c>
      <c r="N203" s="42">
        <f t="shared" ref="N203:N205" si="213">IF(F203=0,"",L203+M203)</f>
        <v>3750</v>
      </c>
      <c r="O203" s="44"/>
      <c r="P203" s="4"/>
    </row>
    <row r="204" spans="1:16" s="5" customFormat="1" x14ac:dyDescent="0.25">
      <c r="A204" s="43">
        <f>IF(I204&lt;&gt;"",1+MAX($A$40:A203),"")</f>
        <v>108</v>
      </c>
      <c r="B204" s="35"/>
      <c r="C204" s="35"/>
      <c r="D204" s="36"/>
      <c r="E204" s="58" t="s">
        <v>199</v>
      </c>
      <c r="F204" s="62">
        <v>1</v>
      </c>
      <c r="G204" s="45">
        <f t="shared" si="209"/>
        <v>0</v>
      </c>
      <c r="H204" s="39">
        <f t="shared" si="210"/>
        <v>1</v>
      </c>
      <c r="I204" s="60" t="s">
        <v>100</v>
      </c>
      <c r="J204" s="41">
        <v>2000</v>
      </c>
      <c r="K204" s="41">
        <v>500</v>
      </c>
      <c r="L204" s="42">
        <f t="shared" si="211"/>
        <v>2000</v>
      </c>
      <c r="M204" s="42">
        <f t="shared" si="212"/>
        <v>500</v>
      </c>
      <c r="N204" s="42">
        <f t="shared" si="213"/>
        <v>2500</v>
      </c>
      <c r="O204" s="44"/>
      <c r="P204" s="4"/>
    </row>
    <row r="205" spans="1:16" s="5" customFormat="1" x14ac:dyDescent="0.25">
      <c r="A205" s="43">
        <f>IF(I205&lt;&gt;"",1+MAX($A$40:A204),"")</f>
        <v>109</v>
      </c>
      <c r="B205" s="35"/>
      <c r="C205" s="35"/>
      <c r="D205" s="36"/>
      <c r="E205" s="58" t="s">
        <v>200</v>
      </c>
      <c r="F205" s="62">
        <v>1</v>
      </c>
      <c r="G205" s="45">
        <f t="shared" si="209"/>
        <v>0</v>
      </c>
      <c r="H205" s="39">
        <f t="shared" si="210"/>
        <v>1</v>
      </c>
      <c r="I205" s="60" t="s">
        <v>100</v>
      </c>
      <c r="J205" s="41">
        <v>200</v>
      </c>
      <c r="K205" s="41">
        <v>100</v>
      </c>
      <c r="L205" s="42">
        <f t="shared" si="211"/>
        <v>200</v>
      </c>
      <c r="M205" s="42">
        <f t="shared" si="212"/>
        <v>100</v>
      </c>
      <c r="N205" s="42">
        <f t="shared" si="213"/>
        <v>300</v>
      </c>
      <c r="O205" s="44"/>
      <c r="P205" s="4"/>
    </row>
    <row r="206" spans="1:16" s="5" customFormat="1" x14ac:dyDescent="0.2">
      <c r="A206" s="43" t="str">
        <f>IF(I206&lt;&gt;"",1+MAX($A$40:A205),"")</f>
        <v/>
      </c>
      <c r="B206" s="35"/>
      <c r="C206" s="35"/>
      <c r="D206" s="36"/>
      <c r="E206" s="123" t="s">
        <v>201</v>
      </c>
      <c r="F206" s="62"/>
      <c r="G206" s="60"/>
      <c r="H206" s="60"/>
      <c r="I206" s="60"/>
      <c r="J206" s="41"/>
      <c r="K206" s="41"/>
      <c r="L206" s="50"/>
      <c r="M206" s="50"/>
      <c r="N206" s="50"/>
      <c r="O206" s="44"/>
      <c r="P206" s="4"/>
    </row>
    <row r="207" spans="1:16" s="5" customFormat="1" ht="63" x14ac:dyDescent="0.25">
      <c r="A207" s="43">
        <f>IF(I207&lt;&gt;"",1+MAX($A$40:A206),"")</f>
        <v>110</v>
      </c>
      <c r="B207" s="35"/>
      <c r="C207" s="35"/>
      <c r="D207" s="36"/>
      <c r="E207" s="63" t="s">
        <v>202</v>
      </c>
      <c r="F207" s="62">
        <v>1</v>
      </c>
      <c r="G207" s="45">
        <f t="shared" ref="G207" si="214">IF(F207=0,"",0)</f>
        <v>0</v>
      </c>
      <c r="H207" s="39">
        <f t="shared" ref="H207" si="215">IF(F207=0,"",F207*(1+G207))</f>
        <v>1</v>
      </c>
      <c r="I207" s="60" t="s">
        <v>100</v>
      </c>
      <c r="J207" s="41">
        <v>25000</v>
      </c>
      <c r="K207" s="41">
        <v>10000</v>
      </c>
      <c r="L207" s="42">
        <f t="shared" ref="L207" si="216">IF(F207=0,"",J207*H207)</f>
        <v>25000</v>
      </c>
      <c r="M207" s="42">
        <f t="shared" ref="M207" si="217">IF(F207=0,"",K207*H207)</f>
        <v>10000</v>
      </c>
      <c r="N207" s="42">
        <f t="shared" ref="N207" si="218">IF(F207=0,"",L207+M207)</f>
        <v>35000</v>
      </c>
      <c r="O207" s="44"/>
      <c r="P207" s="4"/>
    </row>
    <row r="208" spans="1:16" s="5" customFormat="1" x14ac:dyDescent="0.2">
      <c r="A208" s="43" t="str">
        <f>IF(I208&lt;&gt;"",1+MAX($A$40:A207),"")</f>
        <v/>
      </c>
      <c r="B208" s="35"/>
      <c r="C208" s="35"/>
      <c r="D208" s="36"/>
      <c r="E208" s="123" t="s">
        <v>170</v>
      </c>
      <c r="F208" s="62"/>
      <c r="G208" s="60"/>
      <c r="H208" s="60"/>
      <c r="I208" s="60"/>
      <c r="J208" s="41"/>
      <c r="K208" s="41"/>
      <c r="L208" s="50"/>
      <c r="M208" s="50"/>
      <c r="N208" s="50"/>
      <c r="O208" s="44"/>
      <c r="P208" s="4"/>
    </row>
    <row r="209" spans="1:23" s="5" customFormat="1" x14ac:dyDescent="0.25">
      <c r="A209" s="43">
        <f>IF(I209&lt;&gt;"",1+MAX($A$40:A208),"")</f>
        <v>111</v>
      </c>
      <c r="B209" s="35"/>
      <c r="C209" s="35"/>
      <c r="D209" s="36"/>
      <c r="E209" s="58" t="s">
        <v>203</v>
      </c>
      <c r="F209" s="62">
        <v>1</v>
      </c>
      <c r="G209" s="45">
        <f t="shared" ref="G209:G216" si="219">IF(F209=0,"",0)</f>
        <v>0</v>
      </c>
      <c r="H209" s="39">
        <f t="shared" ref="H209:H216" si="220">IF(F209=0,"",F209*(1+G209))</f>
        <v>1</v>
      </c>
      <c r="I209" s="60" t="s">
        <v>100</v>
      </c>
      <c r="J209" s="41">
        <v>350</v>
      </c>
      <c r="K209" s="41">
        <v>100</v>
      </c>
      <c r="L209" s="42">
        <f t="shared" ref="L209:L216" si="221">IF(F209=0,"",J209*H209)</f>
        <v>350</v>
      </c>
      <c r="M209" s="42">
        <f t="shared" ref="M209:M216" si="222">IF(F209=0,"",K209*H209)</f>
        <v>100</v>
      </c>
      <c r="N209" s="42">
        <f t="shared" ref="N209:N216" si="223">IF(F209=0,"",L209+M209)</f>
        <v>450</v>
      </c>
      <c r="O209" s="44"/>
      <c r="P209" s="4"/>
    </row>
    <row r="210" spans="1:23" s="5" customFormat="1" x14ac:dyDescent="0.25">
      <c r="A210" s="43">
        <f>IF(I210&lt;&gt;"",1+MAX($A$40:A209),"")</f>
        <v>112</v>
      </c>
      <c r="B210" s="35"/>
      <c r="C210" s="35"/>
      <c r="D210" s="36"/>
      <c r="E210" s="58" t="s">
        <v>204</v>
      </c>
      <c r="F210" s="62">
        <v>1</v>
      </c>
      <c r="G210" s="45">
        <f t="shared" si="219"/>
        <v>0</v>
      </c>
      <c r="H210" s="39">
        <f t="shared" si="220"/>
        <v>1</v>
      </c>
      <c r="I210" s="60" t="s">
        <v>100</v>
      </c>
      <c r="J210" s="41">
        <v>300</v>
      </c>
      <c r="K210" s="41">
        <v>100</v>
      </c>
      <c r="L210" s="42">
        <f t="shared" si="221"/>
        <v>300</v>
      </c>
      <c r="M210" s="42">
        <f t="shared" si="222"/>
        <v>100</v>
      </c>
      <c r="N210" s="42">
        <f t="shared" si="223"/>
        <v>400</v>
      </c>
      <c r="O210" s="44"/>
      <c r="P210" s="4"/>
    </row>
    <row r="211" spans="1:23" s="5" customFormat="1" x14ac:dyDescent="0.25">
      <c r="A211" s="43">
        <f>IF(I211&lt;&gt;"",1+MAX($A$40:A210),"")</f>
        <v>113</v>
      </c>
      <c r="B211" s="35"/>
      <c r="C211" s="35"/>
      <c r="D211" s="36"/>
      <c r="E211" s="58" t="s">
        <v>205</v>
      </c>
      <c r="F211" s="62">
        <v>4</v>
      </c>
      <c r="G211" s="45">
        <f t="shared" si="219"/>
        <v>0</v>
      </c>
      <c r="H211" s="39">
        <f t="shared" si="220"/>
        <v>4</v>
      </c>
      <c r="I211" s="60" t="s">
        <v>100</v>
      </c>
      <c r="J211" s="41">
        <v>200</v>
      </c>
      <c r="K211" s="41">
        <v>100</v>
      </c>
      <c r="L211" s="42">
        <f t="shared" si="221"/>
        <v>800</v>
      </c>
      <c r="M211" s="42">
        <f t="shared" si="222"/>
        <v>400</v>
      </c>
      <c r="N211" s="42">
        <f t="shared" si="223"/>
        <v>1200</v>
      </c>
      <c r="O211" s="44"/>
      <c r="P211" s="4"/>
    </row>
    <row r="212" spans="1:23" s="5" customFormat="1" x14ac:dyDescent="0.25">
      <c r="A212" s="43">
        <f>IF(I212&lt;&gt;"",1+MAX($A$40:A211),"")</f>
        <v>114</v>
      </c>
      <c r="B212" s="35"/>
      <c r="C212" s="35"/>
      <c r="D212" s="36"/>
      <c r="E212" s="58" t="s">
        <v>206</v>
      </c>
      <c r="F212" s="62">
        <v>1</v>
      </c>
      <c r="G212" s="45">
        <f t="shared" si="219"/>
        <v>0</v>
      </c>
      <c r="H212" s="39">
        <f t="shared" si="220"/>
        <v>1</v>
      </c>
      <c r="I212" s="60" t="s">
        <v>100</v>
      </c>
      <c r="J212" s="41">
        <v>10</v>
      </c>
      <c r="K212" s="41">
        <v>5</v>
      </c>
      <c r="L212" s="42">
        <f t="shared" si="221"/>
        <v>10</v>
      </c>
      <c r="M212" s="42">
        <f t="shared" si="222"/>
        <v>5</v>
      </c>
      <c r="N212" s="42">
        <f t="shared" si="223"/>
        <v>15</v>
      </c>
      <c r="O212" s="44"/>
      <c r="P212" s="4"/>
    </row>
    <row r="213" spans="1:23" s="5" customFormat="1" x14ac:dyDescent="0.25">
      <c r="A213" s="43">
        <f>IF(I213&lt;&gt;"",1+MAX($A$40:A212),"")</f>
        <v>115</v>
      </c>
      <c r="B213" s="35"/>
      <c r="C213" s="35"/>
      <c r="D213" s="36"/>
      <c r="E213" s="58" t="s">
        <v>207</v>
      </c>
      <c r="F213" s="62">
        <v>1</v>
      </c>
      <c r="G213" s="45">
        <f t="shared" si="219"/>
        <v>0</v>
      </c>
      <c r="H213" s="39">
        <f t="shared" si="220"/>
        <v>1</v>
      </c>
      <c r="I213" s="60" t="s">
        <v>100</v>
      </c>
      <c r="J213" s="41">
        <v>300</v>
      </c>
      <c r="K213" s="41">
        <v>100</v>
      </c>
      <c r="L213" s="42">
        <f t="shared" si="221"/>
        <v>300</v>
      </c>
      <c r="M213" s="42">
        <f t="shared" si="222"/>
        <v>100</v>
      </c>
      <c r="N213" s="42">
        <f t="shared" si="223"/>
        <v>400</v>
      </c>
      <c r="O213" s="44"/>
      <c r="P213" s="4"/>
    </row>
    <row r="214" spans="1:23" s="5" customFormat="1" x14ac:dyDescent="0.25">
      <c r="A214" s="43">
        <f>IF(I214&lt;&gt;"",1+MAX($A$40:A213),"")</f>
        <v>116</v>
      </c>
      <c r="B214" s="35"/>
      <c r="C214" s="35"/>
      <c r="D214" s="36"/>
      <c r="E214" s="58" t="s">
        <v>208</v>
      </c>
      <c r="F214" s="62">
        <v>1</v>
      </c>
      <c r="G214" s="45">
        <f t="shared" si="219"/>
        <v>0</v>
      </c>
      <c r="H214" s="39">
        <f t="shared" si="220"/>
        <v>1</v>
      </c>
      <c r="I214" s="60" t="s">
        <v>100</v>
      </c>
      <c r="J214" s="41">
        <v>300</v>
      </c>
      <c r="K214" s="41">
        <v>100</v>
      </c>
      <c r="L214" s="42">
        <f t="shared" si="221"/>
        <v>300</v>
      </c>
      <c r="M214" s="42">
        <f t="shared" si="222"/>
        <v>100</v>
      </c>
      <c r="N214" s="42">
        <f t="shared" si="223"/>
        <v>400</v>
      </c>
      <c r="O214" s="44"/>
      <c r="P214" s="4"/>
    </row>
    <row r="215" spans="1:23" s="5" customFormat="1" x14ac:dyDescent="0.25">
      <c r="A215" s="43">
        <f>IF(I215&lt;&gt;"",1+MAX($A$40:A214),"")</f>
        <v>117</v>
      </c>
      <c r="B215" s="35"/>
      <c r="C215" s="35"/>
      <c r="D215" s="36"/>
      <c r="E215" s="58" t="s">
        <v>209</v>
      </c>
      <c r="F215" s="62">
        <v>1</v>
      </c>
      <c r="G215" s="45">
        <f t="shared" si="219"/>
        <v>0</v>
      </c>
      <c r="H215" s="39">
        <f t="shared" si="220"/>
        <v>1</v>
      </c>
      <c r="I215" s="60" t="s">
        <v>100</v>
      </c>
      <c r="J215" s="41">
        <v>350</v>
      </c>
      <c r="K215" s="41">
        <v>100</v>
      </c>
      <c r="L215" s="42">
        <f t="shared" si="221"/>
        <v>350</v>
      </c>
      <c r="M215" s="42">
        <f t="shared" si="222"/>
        <v>100</v>
      </c>
      <c r="N215" s="42">
        <f t="shared" si="223"/>
        <v>450</v>
      </c>
      <c r="O215" s="44"/>
      <c r="P215" s="4"/>
    </row>
    <row r="216" spans="1:23" s="5" customFormat="1" x14ac:dyDescent="0.25">
      <c r="A216" s="43">
        <f>IF(I216&lt;&gt;"",1+MAX($A$40:A215),"")</f>
        <v>118</v>
      </c>
      <c r="B216" s="35"/>
      <c r="C216" s="35"/>
      <c r="D216" s="36"/>
      <c r="E216" s="58" t="s">
        <v>210</v>
      </c>
      <c r="F216" s="62">
        <v>1</v>
      </c>
      <c r="G216" s="45">
        <f t="shared" si="219"/>
        <v>0</v>
      </c>
      <c r="H216" s="39">
        <f t="shared" si="220"/>
        <v>1</v>
      </c>
      <c r="I216" s="60" t="s">
        <v>100</v>
      </c>
      <c r="J216" s="41">
        <v>350</v>
      </c>
      <c r="K216" s="41">
        <v>100</v>
      </c>
      <c r="L216" s="42">
        <f t="shared" si="221"/>
        <v>350</v>
      </c>
      <c r="M216" s="42">
        <f t="shared" si="222"/>
        <v>100</v>
      </c>
      <c r="N216" s="42">
        <f t="shared" si="223"/>
        <v>450</v>
      </c>
      <c r="O216" s="44"/>
      <c r="P216" s="4"/>
    </row>
    <row r="217" spans="1:23" ht="16.5" thickBot="1" x14ac:dyDescent="0.25">
      <c r="A217" s="134" t="s">
        <v>5</v>
      </c>
      <c r="B217" s="135"/>
      <c r="C217" s="29"/>
      <c r="D217" s="30"/>
      <c r="E217" s="31"/>
      <c r="F217" s="32"/>
      <c r="G217" s="46"/>
      <c r="H217" s="32"/>
      <c r="I217" s="29"/>
      <c r="J217" s="33"/>
      <c r="K217" s="33"/>
      <c r="L217" s="33"/>
      <c r="M217" s="33"/>
      <c r="N217" s="34">
        <f>SUM(N40:N216)</f>
        <v>444316.34589703713</v>
      </c>
      <c r="O217" s="34">
        <f>SUM(O40:O216)</f>
        <v>444316.34589703701</v>
      </c>
      <c r="P217" s="2"/>
      <c r="Q217" s="2"/>
      <c r="R217" s="2"/>
      <c r="S217" s="2"/>
      <c r="T217" s="2"/>
      <c r="U217" s="2"/>
      <c r="V217" s="2"/>
      <c r="W217" s="2"/>
    </row>
    <row r="218" spans="1:23" ht="17.25" thickTop="1" thickBot="1" x14ac:dyDescent="0.25">
      <c r="A218" s="130" t="s">
        <v>8</v>
      </c>
      <c r="B218" s="131"/>
      <c r="C218" s="11"/>
      <c r="D218" s="6"/>
      <c r="E218" s="3"/>
      <c r="F218" s="10"/>
      <c r="G218" s="47"/>
      <c r="H218" s="10"/>
      <c r="I218" s="11"/>
      <c r="J218" s="27">
        <v>0</v>
      </c>
      <c r="K218" s="27"/>
      <c r="L218" s="27"/>
      <c r="M218" s="27"/>
      <c r="N218" s="12">
        <f>N217*J218</f>
        <v>0</v>
      </c>
      <c r="O218" s="13">
        <f>O217*J218</f>
        <v>0</v>
      </c>
      <c r="P218" s="2"/>
      <c r="Q218" s="2"/>
      <c r="R218" s="2"/>
      <c r="S218" s="2"/>
      <c r="T218" s="2"/>
      <c r="U218" s="2"/>
      <c r="V218" s="2"/>
      <c r="W218" s="2"/>
    </row>
    <row r="219" spans="1:23" ht="17.25" thickTop="1" thickBot="1" x14ac:dyDescent="0.25">
      <c r="A219" s="15" t="s">
        <v>7</v>
      </c>
      <c r="B219" s="16"/>
      <c r="C219" s="17"/>
      <c r="D219" s="6"/>
      <c r="E219" s="3"/>
      <c r="F219" s="10"/>
      <c r="G219" s="47"/>
      <c r="H219" s="10"/>
      <c r="I219" s="11"/>
      <c r="J219" s="27">
        <v>0.2</v>
      </c>
      <c r="K219" s="27"/>
      <c r="L219" s="27"/>
      <c r="M219" s="27"/>
      <c r="N219" s="12">
        <f>N217*J219</f>
        <v>88863.269179407434</v>
      </c>
      <c r="O219" s="13">
        <f>O217*J219</f>
        <v>88863.269179407405</v>
      </c>
      <c r="P219" s="2"/>
      <c r="Q219" s="2"/>
      <c r="R219" s="2"/>
      <c r="S219" s="2"/>
      <c r="T219" s="2"/>
      <c r="U219" s="2"/>
      <c r="V219" s="2"/>
      <c r="W219" s="2"/>
    </row>
    <row r="220" spans="1:23" ht="17.25" thickTop="1" thickBot="1" x14ac:dyDescent="0.25">
      <c r="A220" s="130" t="s">
        <v>6</v>
      </c>
      <c r="B220" s="131"/>
      <c r="C220" s="11"/>
      <c r="D220" s="6"/>
      <c r="E220" s="3"/>
      <c r="F220" s="10"/>
      <c r="G220" s="47"/>
      <c r="H220" s="10"/>
      <c r="I220" s="11"/>
      <c r="J220" s="25"/>
      <c r="K220" s="25"/>
      <c r="L220" s="25"/>
      <c r="M220" s="25"/>
      <c r="N220" s="12">
        <f>SUM(N217:N219)</f>
        <v>533179.61507644458</v>
      </c>
      <c r="O220" s="13">
        <f>SUM(O217:O219)</f>
        <v>533179.61507644446</v>
      </c>
    </row>
    <row r="221" spans="1:23" ht="16.5" thickTop="1" x14ac:dyDescent="0.2"/>
  </sheetData>
  <sortState xmlns:xlrd2="http://schemas.microsoft.com/office/spreadsheetml/2017/richdata2" ref="E628:L644">
    <sortCondition ref="E628"/>
  </sortState>
  <mergeCells count="38">
    <mergeCell ref="F5:G5"/>
    <mergeCell ref="F4:G4"/>
    <mergeCell ref="F6:G6"/>
    <mergeCell ref="A1:O1"/>
    <mergeCell ref="A8:O9"/>
    <mergeCell ref="N32:O32"/>
    <mergeCell ref="N19:O19"/>
    <mergeCell ref="N11:O11"/>
    <mergeCell ref="N12:O12"/>
    <mergeCell ref="N13:O13"/>
    <mergeCell ref="N14:O14"/>
    <mergeCell ref="N15:O15"/>
    <mergeCell ref="N16:O16"/>
    <mergeCell ref="N17:O17"/>
    <mergeCell ref="N18:O18"/>
    <mergeCell ref="N20:O20"/>
    <mergeCell ref="N21:O21"/>
    <mergeCell ref="N22:O22"/>
    <mergeCell ref="N23:O23"/>
    <mergeCell ref="N29:O29"/>
    <mergeCell ref="N31:O31"/>
    <mergeCell ref="A220:B220"/>
    <mergeCell ref="G34:I34"/>
    <mergeCell ref="N33:O33"/>
    <mergeCell ref="N34:O34"/>
    <mergeCell ref="N35:O35"/>
    <mergeCell ref="H33:I33"/>
    <mergeCell ref="H35:I35"/>
    <mergeCell ref="A218:B218"/>
    <mergeCell ref="A217:B217"/>
    <mergeCell ref="A37:O38"/>
    <mergeCell ref="N30:O30"/>
    <mergeCell ref="N10:O10"/>
    <mergeCell ref="N24:O24"/>
    <mergeCell ref="N25:O25"/>
    <mergeCell ref="N26:O26"/>
    <mergeCell ref="N27:O27"/>
    <mergeCell ref="N28:O28"/>
  </mergeCells>
  <printOptions horizontalCentered="1"/>
  <pageMargins left="0.43307086614173201" right="0.43307086614173201" top="0.39370078740157499" bottom="0.39370078740157499" header="0.196850393700787" footer="0.196850393700787"/>
  <pageSetup paperSize="9" scale="41" orientation="portrait" r:id="rId1"/>
  <headerFooter>
    <oddFooter>&amp;C&amp;P of &amp;N</oddFooter>
  </headerFooter>
  <rowBreaks count="1" manualBreakCount="1">
    <brk id="50" max="12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S w i f t T o k e n s   x m l n s : x s i = " h t t p : / / w w w . w 3 . o r g / 2 0 0 1 / X M L S c h e m a - i n s t a n c e "   x m l n s : x s d = " h t t p : / / w w w . w 3 . o r g / 2 0 0 1 / X M L S c h e m a " > < T o k e n s / > < / S w i f t T o k e n s > 
</file>

<file path=customXml/itemProps1.xml><?xml version="1.0" encoding="utf-8"?>
<ds:datastoreItem xmlns:ds="http://schemas.openxmlformats.org/officeDocument/2006/customXml" ds:itemID="{97E39738-6362-47B7-8557-42BF8198684E}">
  <ds:schemaRefs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DETAIL</vt:lpstr>
      <vt:lpstr>DETAIL!Print_Area</vt:lpstr>
      <vt:lpstr>DETAIL!Print_Titles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2013-07-08T09:36:48Z</dcterms:created>
  <dcterms:modified xsi:type="dcterms:W3CDTF">2026-06-09T18:10:27Z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S9Connected">
    <vt:bool>true</vt:bool>
  </property>
  <property fmtid="{D5CDD505-2E9C-101B-9397-08002B2CF9AE}" pid="3" name="PlanSwiftJobName">
    <vt:lpwstr/>
  </property>
  <property fmtid="{D5CDD505-2E9C-101B-9397-08002B2CF9AE}" pid="4" name="PlanSwiftJobGuid">
    <vt:lpwstr/>
  </property>
  <property fmtid="{D5CDD505-2E9C-101B-9397-08002B2CF9AE}" pid="5" name="LinkedDataId">
    <vt:lpwstr>{97E39738-6362-47B7-8557-42BF8198684E}</vt:lpwstr>
  </property>
</Properties>
</file>